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1B6D8182-894D-4661-8694-5AACBE8F0C1F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" l="1"/>
  <c r="C30" i="1"/>
  <c r="C29" i="1"/>
  <c r="C36" i="1"/>
  <c r="B36" i="1"/>
  <c r="C35" i="1"/>
  <c r="B35" i="1"/>
  <c r="C34" i="1"/>
  <c r="B34" i="1"/>
  <c r="C28" i="1"/>
  <c r="C27" i="1"/>
  <c r="B20" i="1"/>
  <c r="F6" i="1"/>
  <c r="E6" i="1" l="1"/>
  <c r="F38" i="1" l="1"/>
  <c r="H29" i="1" l="1"/>
  <c r="H28" i="1"/>
  <c r="H35" i="1"/>
  <c r="H34" i="1"/>
  <c r="G30" i="1" l="1"/>
  <c r="F37" i="1"/>
  <c r="H37" i="1" s="1"/>
  <c r="F36" i="1" l="1"/>
  <c r="F35" i="1"/>
  <c r="F34" i="1"/>
  <c r="G38" i="1" l="1"/>
  <c r="G37" i="1"/>
  <c r="G36" i="1"/>
  <c r="G35" i="1"/>
  <c r="G34" i="1"/>
  <c r="I29" i="1" l="1"/>
  <c r="G27" i="1"/>
  <c r="H27" i="1"/>
  <c r="I30" i="1"/>
  <c r="B10" i="1"/>
  <c r="B11" i="1" s="1"/>
  <c r="B8" i="1"/>
  <c r="B6" i="1"/>
  <c r="B5" i="1"/>
  <c r="B14" i="1" s="1"/>
  <c r="B12" i="1" l="1"/>
  <c r="B13" i="1" s="1"/>
  <c r="B15" i="1" l="1"/>
  <c r="H38" i="1" l="1"/>
  <c r="I35" i="1"/>
  <c r="I34" i="1"/>
  <c r="H36" i="1"/>
  <c r="B17" i="1"/>
  <c r="B18" i="1" s="1"/>
  <c r="I27" i="1"/>
  <c r="F27" i="1"/>
  <c r="B21" i="1" l="1"/>
  <c r="B19" i="1"/>
  <c r="F28" i="1"/>
  <c r="G28" i="1"/>
  <c r="F29" i="1"/>
  <c r="G29" i="1"/>
  <c r="F30" i="1"/>
  <c r="I28" i="1" l="1"/>
  <c r="H30" i="1" l="1"/>
  <c r="G3" i="1" l="1"/>
</calcChain>
</file>

<file path=xl/sharedStrings.xml><?xml version="1.0" encoding="utf-8"?>
<sst xmlns="http://schemas.openxmlformats.org/spreadsheetml/2006/main" count="36" uniqueCount="28">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</sst>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0" xfId="0" applyNumberFormat="1" applyFont="1"/>
    <xf numFmtId="43" fontId="0" fillId="0" borderId="6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182191</xdr:colOff>
      <xdr:row>39</xdr:row>
      <xdr:rowOff>20090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CBFA7D-1328-46EA-BBBB-048AC1842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16591" cy="744959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172665</xdr:colOff>
      <xdr:row>37</xdr:row>
      <xdr:rowOff>77194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15A423-9CFB-45F0-A576-21ECEB2E1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07065" cy="7125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524969</xdr:colOff>
      <xdr:row>41</xdr:row>
      <xdr:rowOff>124932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BD0290-2406-4196-96BC-B3602544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40169" cy="7935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6" zoomScaleNormal="100" workbookViewId="0">
      <selection activeCell="F20" sqref="F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1">
        <v>9000</v>
      </c>
      <c r="C3" s="17"/>
      <c r="D3" s="10"/>
      <c r="E3">
        <v>2024</v>
      </c>
      <c r="F3" s="3">
        <v>2025</v>
      </c>
      <c r="G3" s="4">
        <f>F3-E3</f>
        <v>1</v>
      </c>
      <c r="L3" s="3"/>
      <c r="M3" s="4"/>
    </row>
    <row r="4" spans="1:17" ht="33" x14ac:dyDescent="0.3">
      <c r="A4" s="52" t="s">
        <v>1</v>
      </c>
      <c r="B4" s="51">
        <v>2500</v>
      </c>
      <c r="C4" s="17"/>
      <c r="D4" s="10"/>
      <c r="E4" s="31"/>
      <c r="F4" s="3"/>
      <c r="G4" s="4"/>
      <c r="H4" s="40"/>
      <c r="K4" s="26"/>
      <c r="L4" s="3"/>
      <c r="M4" s="4"/>
    </row>
    <row r="5" spans="1:17" ht="16.5" x14ac:dyDescent="0.3">
      <c r="A5" s="16" t="s">
        <v>2</v>
      </c>
      <c r="B5" s="51">
        <f>B3-B4</f>
        <v>6500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1">
        <f>B4</f>
        <v>2500</v>
      </c>
      <c r="C6" s="17"/>
      <c r="D6" s="50"/>
      <c r="E6" s="61">
        <f>36.99*10.764</f>
        <v>398.16036000000003</v>
      </c>
      <c r="F6" s="3">
        <f>E6*1.1</f>
        <v>437.97639600000008</v>
      </c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5"/>
      <c r="E7" s="56"/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5"/>
      <c r="E8" s="56"/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5"/>
      <c r="E9" s="56"/>
      <c r="F9" s="37"/>
      <c r="G9" s="13"/>
      <c r="J9" s="25"/>
      <c r="M9" s="33"/>
      <c r="N9" s="23"/>
      <c r="O9" s="23"/>
      <c r="P9" s="23"/>
      <c r="Q9" s="23"/>
    </row>
    <row r="10" spans="1:17" ht="33" x14ac:dyDescent="0.3">
      <c r="A10" s="52" t="s">
        <v>7</v>
      </c>
      <c r="B10" s="16">
        <f>90*B7/B9</f>
        <v>0</v>
      </c>
      <c r="C10" s="18"/>
      <c r="D10" s="55"/>
      <c r="E10" s="57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3">
        <f>B10%</f>
        <v>0</v>
      </c>
      <c r="C11" s="28"/>
      <c r="D11" s="58"/>
      <c r="E11" s="56" t="s">
        <v>26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1">
        <f>B6*B11</f>
        <v>0</v>
      </c>
      <c r="C12" s="19"/>
      <c r="D12" s="59"/>
      <c r="E12" s="56"/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1">
        <f>B6-B12</f>
        <v>2500</v>
      </c>
      <c r="C13" s="19"/>
      <c r="D13" s="60"/>
      <c r="E13" s="49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1">
        <f>B5</f>
        <v>6500</v>
      </c>
      <c r="C14" s="17"/>
      <c r="D14" s="43"/>
      <c r="E14" s="49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1">
        <f>B14+B13</f>
        <v>9000</v>
      </c>
      <c r="C15" s="17"/>
      <c r="D15" s="43"/>
      <c r="E15" s="4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398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4">
        <f>B15*B16</f>
        <v>3582000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27</v>
      </c>
      <c r="B18" s="54">
        <f>B17*0.85</f>
        <v>3044700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54">
        <f>B17*0.7</f>
        <v>2507400</v>
      </c>
      <c r="C19" s="20"/>
      <c r="D19" s="43"/>
      <c r="E19" s="44"/>
      <c r="F19" s="45"/>
      <c r="G19" s="44"/>
      <c r="H19" s="46"/>
      <c r="M19" s="5"/>
      <c r="N19" s="6"/>
    </row>
    <row r="20" spans="1:14" ht="18.75" x14ac:dyDescent="0.3">
      <c r="A20" s="16" t="s">
        <v>12</v>
      </c>
      <c r="B20" s="17">
        <f>438*B4</f>
        <v>1095000</v>
      </c>
      <c r="C20" s="17"/>
      <c r="D20" s="43"/>
      <c r="E20" s="47"/>
      <c r="F20" s="47"/>
      <c r="G20" s="48"/>
      <c r="H20" s="49"/>
    </row>
    <row r="21" spans="1:14" ht="16.5" x14ac:dyDescent="0.3">
      <c r="A21" s="16" t="s">
        <v>16</v>
      </c>
      <c r="B21" s="17">
        <f>B17*0.03/12</f>
        <v>8955</v>
      </c>
      <c r="C21" s="30"/>
      <c r="D21" s="43"/>
      <c r="E21" s="46"/>
      <c r="F21" s="44"/>
      <c r="G21" s="49"/>
      <c r="H21" s="49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400</v>
      </c>
      <c r="C27" s="8">
        <f>B27*1.1</f>
        <v>440.00000000000006</v>
      </c>
      <c r="D27" s="8"/>
      <c r="E27" s="8">
        <v>4100000</v>
      </c>
      <c r="F27" s="10">
        <f t="shared" ref="F27:F30" si="0">E27/B27</f>
        <v>10250</v>
      </c>
      <c r="G27" s="10">
        <f>E27/C27</f>
        <v>9318.1818181818162</v>
      </c>
      <c r="H27" s="10" t="e">
        <f>E27/D27</f>
        <v>#DIV/0!</v>
      </c>
      <c r="I27" s="8">
        <f>C27/B27</f>
        <v>1.1000000000000001</v>
      </c>
      <c r="J27" s="15"/>
    </row>
    <row r="28" spans="1:14" ht="17.25" x14ac:dyDescent="0.3">
      <c r="B28" s="9">
        <v>430</v>
      </c>
      <c r="C28" s="8">
        <f>B28*1.1</f>
        <v>473.00000000000006</v>
      </c>
      <c r="D28" s="8">
        <v>550</v>
      </c>
      <c r="E28" s="8">
        <v>4000000</v>
      </c>
      <c r="F28" s="10">
        <f t="shared" si="0"/>
        <v>9302.3255813953492</v>
      </c>
      <c r="G28" s="10">
        <f>E28/C28</f>
        <v>8456.6596194503163</v>
      </c>
      <c r="H28" s="10">
        <f>E28/D28</f>
        <v>7272.727272727273</v>
      </c>
      <c r="I28" s="8">
        <f>C28/B28</f>
        <v>1.1000000000000001</v>
      </c>
      <c r="J28" s="15">
        <f>D28/B28</f>
        <v>1.2790697674418605</v>
      </c>
    </row>
    <row r="29" spans="1:14" x14ac:dyDescent="0.25">
      <c r="B29" s="9">
        <v>398</v>
      </c>
      <c r="C29" s="8">
        <f>B29*1.1</f>
        <v>437.8</v>
      </c>
      <c r="D29" s="8">
        <v>655</v>
      </c>
      <c r="E29" s="8">
        <v>3700000</v>
      </c>
      <c r="F29" s="10">
        <f t="shared" si="0"/>
        <v>9296.4824120603007</v>
      </c>
      <c r="G29" s="10">
        <f t="shared" ref="G29:G30" si="1">E29/C29</f>
        <v>8451.3476473275459</v>
      </c>
      <c r="H29" s="10">
        <f>E29/D29</f>
        <v>5648.8549618320612</v>
      </c>
      <c r="I29" s="8">
        <f>C29/B29</f>
        <v>1.1000000000000001</v>
      </c>
    </row>
    <row r="30" spans="1:14" x14ac:dyDescent="0.25">
      <c r="B30" s="9">
        <v>398</v>
      </c>
      <c r="C30" s="8">
        <f>B30*1.1</f>
        <v>437.8</v>
      </c>
      <c r="D30" s="8">
        <v>630</v>
      </c>
      <c r="E30" s="8">
        <v>3500000</v>
      </c>
      <c r="F30" s="10">
        <f t="shared" si="0"/>
        <v>8793.9698492462303</v>
      </c>
      <c r="G30" s="10">
        <f t="shared" si="1"/>
        <v>7994.518044769301</v>
      </c>
      <c r="H30" s="10" t="e">
        <f>E30/#REF!</f>
        <v>#REF!</v>
      </c>
      <c r="I30" s="8">
        <f>C30/B30</f>
        <v>1.1000000000000001</v>
      </c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2:11" x14ac:dyDescent="0.25">
      <c r="B33" s="9" t="s">
        <v>15</v>
      </c>
      <c r="C33" s="8" t="s">
        <v>20</v>
      </c>
      <c r="D33" s="8" t="s">
        <v>24</v>
      </c>
      <c r="E33" s="8" t="s">
        <v>11</v>
      </c>
      <c r="F33" s="8" t="s">
        <v>17</v>
      </c>
      <c r="G33" s="8" t="s">
        <v>18</v>
      </c>
    </row>
    <row r="34" spans="2:11" x14ac:dyDescent="0.25">
      <c r="B34" s="9">
        <f>32*10.764</f>
        <v>344.44799999999998</v>
      </c>
      <c r="C34" s="8">
        <f>B34*1.1</f>
        <v>378.89280000000002</v>
      </c>
      <c r="D34" s="8"/>
      <c r="E34" s="8">
        <v>2975000</v>
      </c>
      <c r="F34" s="8">
        <f>E34/B34</f>
        <v>8637.0076179858788</v>
      </c>
      <c r="G34" s="8">
        <f>E34/C34</f>
        <v>7851.8251072598896</v>
      </c>
      <c r="H34" s="10" t="e">
        <f>E34/D34</f>
        <v>#DIV/0!</v>
      </c>
      <c r="I34" s="62">
        <f>B15/F34</f>
        <v>1.04202756302521</v>
      </c>
      <c r="J34" s="6"/>
    </row>
    <row r="35" spans="2:11" x14ac:dyDescent="0.25">
      <c r="B35" s="9">
        <f>28.46*10.764</f>
        <v>306.34343999999999</v>
      </c>
      <c r="C35" s="8">
        <f>B35*1.1</f>
        <v>336.97778399999999</v>
      </c>
      <c r="D35" s="8"/>
      <c r="E35" s="8">
        <v>3200000</v>
      </c>
      <c r="F35" s="8">
        <f>E35/B35</f>
        <v>10445.792473963209</v>
      </c>
      <c r="G35" s="8">
        <f>E35/C35</f>
        <v>9496.1749763301905</v>
      </c>
      <c r="H35" s="10" t="e">
        <f>E35/D35</f>
        <v>#DIV/0!</v>
      </c>
      <c r="I35" s="62">
        <f>B15/F35</f>
        <v>0.86159092500000001</v>
      </c>
    </row>
    <row r="36" spans="2:11" x14ac:dyDescent="0.25">
      <c r="B36" s="9">
        <f>36.51*10.764</f>
        <v>392.99363999999997</v>
      </c>
      <c r="C36" s="8">
        <f>B36*1.1</f>
        <v>432.293004</v>
      </c>
      <c r="D36" s="8"/>
      <c r="E36" s="8">
        <v>3800000</v>
      </c>
      <c r="F36" s="8">
        <f>E36/B36</f>
        <v>9669.3676772987983</v>
      </c>
      <c r="G36" s="8">
        <f>E36/C36</f>
        <v>8790.3342520898168</v>
      </c>
      <c r="H36" s="10">
        <f>B15/F36</f>
        <v>0.93077441052631571</v>
      </c>
    </row>
    <row r="37" spans="2:11" x14ac:dyDescent="0.25">
      <c r="B37" s="8"/>
      <c r="C37" s="8"/>
      <c r="D37" s="42"/>
      <c r="E37" s="42">
        <v>5369159</v>
      </c>
      <c r="F37" s="8" t="e">
        <f>E37/B37</f>
        <v>#DIV/0!</v>
      </c>
      <c r="G37" s="42" t="e">
        <f>E37/C37</f>
        <v>#DIV/0!</v>
      </c>
      <c r="H37" s="10" t="e">
        <f>B16/F37</f>
        <v>#DIV/0!</v>
      </c>
      <c r="K37" s="6"/>
    </row>
    <row r="38" spans="2:11" x14ac:dyDescent="0.25">
      <c r="B38" s="8"/>
      <c r="C38" s="42"/>
      <c r="D38" s="42"/>
      <c r="E38" s="42">
        <v>3900000</v>
      </c>
      <c r="F38" s="42" t="e">
        <f>E38/B38</f>
        <v>#DIV/0!</v>
      </c>
      <c r="G38" s="42" t="e">
        <f>E38/C38</f>
        <v>#DIV/0!</v>
      </c>
      <c r="H38" s="10" t="e">
        <f>B15/F38</f>
        <v>#DIV/0!</v>
      </c>
    </row>
    <row r="39" spans="2:11" ht="15.75" x14ac:dyDescent="0.25">
      <c r="B39" s="38"/>
      <c r="C39" s="8"/>
      <c r="D39" s="8"/>
      <c r="E39" s="8"/>
      <c r="F39" s="8"/>
      <c r="G39" s="8"/>
      <c r="H39" s="8"/>
    </row>
    <row r="40" spans="2:11" ht="15.75" x14ac:dyDescent="0.25">
      <c r="B40" s="39"/>
      <c r="C40" s="9"/>
      <c r="D40" s="8"/>
      <c r="E40" s="8"/>
      <c r="F40" s="8"/>
      <c r="G40" s="8"/>
      <c r="H40" s="8"/>
    </row>
    <row r="41" spans="2:11" ht="15.75" x14ac:dyDescent="0.25">
      <c r="B41" s="39"/>
      <c r="C41" s="9"/>
      <c r="D41" s="8"/>
      <c r="E41" s="8"/>
      <c r="F41" s="8"/>
      <c r="G41" s="8"/>
      <c r="H41" s="8"/>
    </row>
    <row r="42" spans="2:11" ht="15.75" x14ac:dyDescent="0.25">
      <c r="B42" s="22"/>
      <c r="C42" s="7"/>
      <c r="D42" s="41"/>
    </row>
    <row r="43" spans="2:11" ht="15.75" x14ac:dyDescent="0.25">
      <c r="B43" s="22"/>
      <c r="C43" s="7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2025-02-12T07:10:36Z</dcterms:modified>
</cp:coreProperties>
</file>