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7" i="1"/>
  <c r="C20" i="1"/>
  <c r="C19" i="1"/>
  <c r="C18" i="1"/>
  <c r="K3" i="1"/>
  <c r="H9" i="1"/>
  <c r="H2" i="1"/>
  <c r="G9" i="1"/>
  <c r="G7" i="1"/>
  <c r="Q5" i="1"/>
  <c r="G6" i="1"/>
  <c r="G2" i="1"/>
  <c r="C15" i="1"/>
  <c r="C16" i="1"/>
  <c r="C17" i="1"/>
  <c r="C14" i="1"/>
  <c r="P19" i="1"/>
  <c r="T2" i="1"/>
  <c r="S3" i="1"/>
  <c r="P8" i="1"/>
  <c r="P9" i="1" s="1"/>
  <c r="P6" i="1"/>
  <c r="P4" i="1"/>
  <c r="P3" i="1"/>
  <c r="P12" i="1" s="1"/>
  <c r="P10" i="1" l="1"/>
  <c r="P11" i="1" s="1"/>
  <c r="P13" i="1" s="1"/>
  <c r="P16" i="1" l="1"/>
  <c r="B11" i="1"/>
  <c r="P20" i="1" l="1"/>
</calcChain>
</file>

<file path=xl/sharedStrings.xml><?xml version="1.0" encoding="utf-8"?>
<sst xmlns="http://schemas.openxmlformats.org/spreadsheetml/2006/main" count="29" uniqueCount="28">
  <si>
    <t>Previous Valuation Report</t>
  </si>
  <si>
    <t>05.12.2021</t>
  </si>
  <si>
    <t>YOC</t>
  </si>
  <si>
    <t>Carpet</t>
  </si>
  <si>
    <t>Rate</t>
  </si>
  <si>
    <t>FMV</t>
  </si>
  <si>
    <t>Agreement</t>
  </si>
  <si>
    <t>09.09.2020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</si>
  <si>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</si>
  <si>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</si>
  <si>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</si>
  <si>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</si>
  <si>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</si>
  <si>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</si>
  <si>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</si>
  <si>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</si>
  <si>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</si>
  <si>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</si>
  <si>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</si>
  <si>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</si>
  <si>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RV</t>
  </si>
  <si>
    <t>DV</t>
  </si>
  <si>
    <t>IV</t>
  </si>
  <si>
    <t>Rental Value</t>
  </si>
  <si>
    <t>IGR</t>
  </si>
  <si>
    <t>30.11.2024</t>
  </si>
  <si>
    <t>24.12.2024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</si>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</sst>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wrapText="1"/>
    </xf>
    <xf numFmtId="43" fontId="3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3" fontId="3" fillId="3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3" fontId="0" fillId="0" borderId="0" xfId="1" applyFont="1"/>
    <xf numFmtId="43" fontId="0" fillId="0" borderId="0" xfId="0" applyNumberFormat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468151</xdr:colOff>
      <xdr:row>22</xdr:row>
      <xdr:rowOff>57743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21751" cy="42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277285</xdr:colOff>
      <xdr:row>38</xdr:row>
      <xdr:rowOff>58168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92485" cy="72971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182277</xdr:colOff>
      <xdr:row>38</xdr:row>
      <xdr:rowOff>115326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26277" cy="735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B18" sqref="B18"/>
    </sheetView>
  </sheetViews>
  <sheetFormatPr defaultRowHeight="15" x14ac:dyDescent="0.25"/>
  <cols>
    <col min="1" max="1" width="24.5703125" bestFit="1" customWidth="1"/>
    <col min="2" max="2" width="12.5703125" bestFit="1" customWidth="1"/>
    <col min="3" max="3" width="10" bestFit="1" customWidth="1"/>
    <col min="7" max="7" width="11.5703125" bestFit="1" customWidth="1"/>
    <col min="8" max="8" width="10" bestFit="1" customWidth="1"/>
    <col min="11" max="11" width="12.5703125" bestFit="1" customWidth="1"/>
    <col min="15" max="15" width="32.7109375" customWidth="1"/>
    <col min="16" max="16" width="13.7109375" bestFit="1" customWidth="1"/>
    <col min="17" max="17" width="10" bestFit="1" customWidth="1"/>
  </cols>
  <sheetData>
    <row r="1" spans="1:20" ht="16.5" x14ac:dyDescent="0.3">
      <c r="A1" s="1"/>
      <c r="B1" s="1"/>
      <c r="G1" s="12">
        <v>174560</v>
      </c>
      <c r="H1" s="12"/>
      <c r="K1" s="12">
        <v>270</v>
      </c>
      <c r="O1" s="2" t="s">
        <v>8</v>
      </c>
      <c r="P1" s="3">
        <v>15000</v>
      </c>
      <c r="S1">
        <v>2025</v>
      </c>
      <c r="T1">
        <v>30250</v>
      </c>
    </row>
    <row r="2" spans="1:20" ht="16.5" x14ac:dyDescent="0.3">
      <c r="A2" s="1" t="s">
        <v>0</v>
      </c>
      <c r="B2" s="1"/>
      <c r="D2" t="s">
        <v>6</v>
      </c>
      <c r="G2" s="12">
        <f>G1/100*105</f>
        <v>183288</v>
      </c>
      <c r="H2" s="12">
        <f>G2/10.764</f>
        <v>17027.870680044594</v>
      </c>
      <c r="K2" s="12">
        <v>15457</v>
      </c>
      <c r="O2" s="2" t="s">
        <v>9</v>
      </c>
      <c r="P2" s="3">
        <v>2800</v>
      </c>
      <c r="S2">
        <v>2008</v>
      </c>
      <c r="T2">
        <f>T1/10.764</f>
        <v>2810.2935711631367</v>
      </c>
    </row>
    <row r="3" spans="1:20" ht="16.5" x14ac:dyDescent="0.3">
      <c r="A3" s="1" t="s">
        <v>1</v>
      </c>
      <c r="B3" s="1"/>
      <c r="D3" t="s">
        <v>7</v>
      </c>
      <c r="G3" s="12"/>
      <c r="H3" s="12"/>
      <c r="K3" s="12">
        <f>K2*K1</f>
        <v>4173390</v>
      </c>
      <c r="O3" s="2" t="s">
        <v>10</v>
      </c>
      <c r="P3" s="3">
        <f>P1-P2</f>
        <v>12200</v>
      </c>
      <c r="S3">
        <f>S1-S2</f>
        <v>17</v>
      </c>
    </row>
    <row r="4" spans="1:20" ht="16.5" x14ac:dyDescent="0.3">
      <c r="A4" s="1"/>
      <c r="B4" s="1"/>
      <c r="G4" s="12">
        <v>83820</v>
      </c>
      <c r="H4" s="12"/>
      <c r="O4" s="2" t="s">
        <v>11</v>
      </c>
      <c r="P4" s="3">
        <f>P2*1</f>
        <v>2800</v>
      </c>
    </row>
    <row r="5" spans="1:20" ht="16.5" x14ac:dyDescent="0.3">
      <c r="A5" s="1"/>
      <c r="B5" s="1"/>
      <c r="G5" s="12"/>
      <c r="H5" s="12"/>
      <c r="O5" s="2" t="s">
        <v>12</v>
      </c>
      <c r="P5" s="4">
        <v>17</v>
      </c>
      <c r="Q5">
        <f>100-P5</f>
        <v>83</v>
      </c>
    </row>
    <row r="6" spans="1:20" ht="16.5" x14ac:dyDescent="0.3">
      <c r="A6" s="1" t="s">
        <v>2</v>
      </c>
      <c r="B6" s="1">
        <v>2008</v>
      </c>
      <c r="G6" s="12">
        <f>G2-G4</f>
        <v>99468</v>
      </c>
      <c r="H6" s="12"/>
      <c r="O6" s="2" t="s">
        <v>13</v>
      </c>
      <c r="P6" s="4">
        <f>P7-P5</f>
        <v>43</v>
      </c>
    </row>
    <row r="7" spans="1:20" ht="16.5" x14ac:dyDescent="0.3">
      <c r="A7" s="1"/>
      <c r="B7" s="1"/>
      <c r="G7" s="12">
        <f>G6*83%</f>
        <v>82558.44</v>
      </c>
      <c r="H7" s="12"/>
      <c r="O7" s="2" t="s">
        <v>14</v>
      </c>
      <c r="P7" s="4">
        <v>60</v>
      </c>
    </row>
    <row r="8" spans="1:20" ht="16.5" x14ac:dyDescent="0.3">
      <c r="A8" s="1"/>
      <c r="B8" s="1"/>
      <c r="G8" s="12"/>
      <c r="H8" s="12"/>
      <c r="O8" s="2" t="s">
        <v>15</v>
      </c>
      <c r="P8" s="4">
        <f>90*P5/P7</f>
        <v>25.5</v>
      </c>
    </row>
    <row r="9" spans="1:20" ht="16.5" x14ac:dyDescent="0.3">
      <c r="A9" s="1" t="s">
        <v>3</v>
      </c>
      <c r="B9" s="1">
        <v>225</v>
      </c>
      <c r="G9" s="12">
        <f>G7+G4</f>
        <v>166378.44</v>
      </c>
      <c r="H9" s="12">
        <f>G9/10.764</f>
        <v>15456.934225195097</v>
      </c>
      <c r="O9" s="2"/>
      <c r="P9" s="5">
        <f>P8%</f>
        <v>0.255</v>
      </c>
    </row>
    <row r="10" spans="1:20" ht="16.5" x14ac:dyDescent="0.3">
      <c r="A10" s="1" t="s">
        <v>4</v>
      </c>
      <c r="B10" s="1">
        <v>14700</v>
      </c>
      <c r="O10" s="2" t="s">
        <v>16</v>
      </c>
      <c r="P10" s="3">
        <f>P4*P9</f>
        <v>714</v>
      </c>
    </row>
    <row r="11" spans="1:20" ht="16.5" x14ac:dyDescent="0.3">
      <c r="A11" s="1" t="s">
        <v>5</v>
      </c>
      <c r="B11" s="1">
        <f>B10*B9</f>
        <v>3307500</v>
      </c>
      <c r="O11" s="2" t="s">
        <v>17</v>
      </c>
      <c r="P11" s="3">
        <f>P4-P10</f>
        <v>2086</v>
      </c>
    </row>
    <row r="12" spans="1:20" ht="16.5" x14ac:dyDescent="0.3">
      <c r="O12" s="2" t="s">
        <v>10</v>
      </c>
      <c r="P12" s="3">
        <f>P3</f>
        <v>12200</v>
      </c>
    </row>
    <row r="13" spans="1:20" ht="16.5" x14ac:dyDescent="0.3">
      <c r="A13" s="1" t="s">
        <v>24</v>
      </c>
      <c r="O13" s="2" t="s">
        <v>18</v>
      </c>
      <c r="P13" s="3">
        <f>P12+P11</f>
        <v>14286</v>
      </c>
      <c r="Q13" s="13"/>
    </row>
    <row r="14" spans="1:20" ht="16.5" x14ac:dyDescent="0.3">
      <c r="A14">
        <v>225</v>
      </c>
      <c r="B14" s="12">
        <v>4200000</v>
      </c>
      <c r="C14" s="12">
        <f>B14/A14</f>
        <v>18666.666666666668</v>
      </c>
      <c r="O14" s="2"/>
      <c r="P14" s="4"/>
    </row>
    <row r="15" spans="1:20" ht="16.5" x14ac:dyDescent="0.3">
      <c r="A15">
        <v>225</v>
      </c>
      <c r="B15" s="12">
        <v>4700000</v>
      </c>
      <c r="C15" s="12">
        <f t="shared" ref="C15:C20" si="0">B15/A15</f>
        <v>20888.888888888891</v>
      </c>
      <c r="O15" s="6" t="s">
        <v>19</v>
      </c>
      <c r="P15" s="7">
        <v>225</v>
      </c>
    </row>
    <row r="16" spans="1:20" ht="16.5" x14ac:dyDescent="0.3">
      <c r="A16">
        <v>225</v>
      </c>
      <c r="B16" s="12">
        <v>4990000</v>
      </c>
      <c r="C16" s="12">
        <f t="shared" si="0"/>
        <v>22177.777777777777</v>
      </c>
      <c r="O16" s="6" t="s">
        <v>27</v>
      </c>
      <c r="P16" s="8">
        <f>P13*P15</f>
        <v>3214350</v>
      </c>
    </row>
    <row r="17" spans="1:16" ht="16.5" x14ac:dyDescent="0.3">
      <c r="A17">
        <v>225</v>
      </c>
      <c r="B17" s="12">
        <v>4800000</v>
      </c>
      <c r="C17" s="12">
        <f t="shared" si="0"/>
        <v>21333.333333333332</v>
      </c>
      <c r="O17" s="9" t="s">
        <v>20</v>
      </c>
      <c r="P17" s="10">
        <f>P16*85%</f>
        <v>2732197.5</v>
      </c>
    </row>
    <row r="18" spans="1:16" ht="16.5" x14ac:dyDescent="0.3">
      <c r="A18" s="1">
        <v>225</v>
      </c>
      <c r="B18" s="14">
        <v>3100000</v>
      </c>
      <c r="C18" s="14">
        <f t="shared" si="0"/>
        <v>13777.777777777777</v>
      </c>
      <c r="O18" s="9" t="s">
        <v>21</v>
      </c>
      <c r="P18" s="10">
        <f>P16*70%</f>
        <v>2250045</v>
      </c>
    </row>
    <row r="19" spans="1:16" ht="16.5" x14ac:dyDescent="0.3">
      <c r="A19">
        <v>225</v>
      </c>
      <c r="B19" s="12">
        <v>3050000</v>
      </c>
      <c r="C19" s="12">
        <f t="shared" si="0"/>
        <v>13555.555555555555</v>
      </c>
      <c r="O19" s="9" t="s">
        <v>22</v>
      </c>
      <c r="P19" s="10">
        <f>P15*P2*1.2</f>
        <v>756000</v>
      </c>
    </row>
    <row r="20" spans="1:16" ht="16.5" x14ac:dyDescent="0.3">
      <c r="A20" s="1">
        <v>225</v>
      </c>
      <c r="B20" s="14">
        <v>3175000</v>
      </c>
      <c r="C20" s="14">
        <f t="shared" si="0"/>
        <v>14111.111111111111</v>
      </c>
      <c r="O20" s="11" t="s">
        <v>23</v>
      </c>
      <c r="P20" s="10">
        <f>P16*0.025/12</f>
        <v>6696.5625</v>
      </c>
    </row>
    <row r="22" spans="1:16" x14ac:dyDescent="0.25">
      <c r="A22" t="s">
        <v>25</v>
      </c>
      <c r="B22">
        <v>14337</v>
      </c>
    </row>
    <row r="23" spans="1:16" x14ac:dyDescent="0.25">
      <c r="A23" t="s">
        <v>26</v>
      </c>
      <c r="B23">
        <v>14294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2025-03-07T10:32:35Z</dcterms:modified>
</cp:coreProperties>
</file>