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6410C669-2FEB-489C-831D-E54F9C41FE7F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Flat" sheetId="4" r:id="rId1"/>
    <sheet name="Gala" sheetId="8" r:id="rId2"/>
    <sheet name="2001-rate" sheetId="5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C25" i="8" l="1"/>
  <c r="E24" i="8"/>
  <c r="U34" i="8"/>
  <c r="C19" i="8"/>
  <c r="C21" i="8" s="1"/>
  <c r="C14" i="8"/>
  <c r="C12" i="8"/>
  <c r="C17" i="8" s="1"/>
  <c r="C6" i="8"/>
  <c r="D6" i="8" s="1"/>
  <c r="G3" i="8"/>
  <c r="G3" i="4"/>
  <c r="C15" i="8" l="1"/>
  <c r="C23" i="8"/>
  <c r="F23" i="8" s="1"/>
  <c r="F24" i="8" s="1"/>
  <c r="C26" i="8" s="1"/>
  <c r="E23" i="8"/>
  <c r="C19" i="4"/>
  <c r="C28" i="8" l="1"/>
  <c r="C32" i="8" s="1"/>
  <c r="C33" i="8" s="1"/>
  <c r="F3" i="4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<sst xmlns="http://schemas.openxmlformats.org/spreadsheetml/2006/main" count="83" uniqueCount="46">
  <si>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</si>
  <si>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</si>
  <si>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</si>
  <si>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</si>
  <si>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</si>
  <si>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</si>
  <si>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</si>
  <si>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</si>
  <si>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</si>
  <si>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</si>
  <si>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</si>
  <si>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</si>
  <si>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</si>
  <si>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</si>
  <si>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</si>
  <si>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</si>
  <si>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</si>
  <si>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</si>
  <si>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</si>
  <si>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</si>
  <si>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</si>
  <si>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</si>
  <si>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</si>
  <si>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</si>
  <si>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</si>
  <si>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</si>
  <si>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</si>
  <si>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</si>
  <si>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 xml:space="preserve">4. Registration charges 1% or Maximum 20000/- </t>
  </si>
  <si>
    <t>ca</t>
  </si>
  <si>
    <t>bua</t>
  </si>
  <si>
    <t>Cost Inflation Index - 2001</t>
  </si>
  <si>
    <t xml:space="preserve">{(100-10) x20}/70.00 </t>
  </si>
  <si>
    <t>stamp duty - 6%</t>
  </si>
  <si>
    <t>oc</t>
  </si>
  <si>
    <t>agreement - 12.09.24</t>
  </si>
  <si>
    <t>Cost Inflation Index -  2024-2025</t>
  </si>
  <si>
    <t>whiever is less</t>
  </si>
  <si>
    <t>7.50 to 10 lahs</t>
  </si>
  <si>
    <t>Gala</t>
  </si>
  <si>
    <t>Vinod M. Bhandari - Flat</t>
  </si>
  <si>
    <t>Vinod M. Bhandari - Gala</t>
  </si>
  <si>
    <t>Industrial - Rate</t>
  </si>
  <si>
    <t>Flat - Rate</t>
  </si>
  <si>
    <t>agreement - 19.07.24</t>
  </si>
  <si>
    <t>office/shop/gala-10%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</si>
</sst>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u/>
      <sz val="2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5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0" borderId="0" xfId="0" applyFont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671792</xdr:colOff>
      <xdr:row>8</xdr:row>
      <xdr:rowOff>11206</xdr:rowOff>
    </xdr:from>
    <xdr:to>
      <xdr:col>24</xdr:col>
      <xdr:colOff>216897</xdr:colOff>
      <xdr:row>43</xdr:row>
      <xdr:rowOff>125712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0017" y="1687606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671792</xdr:colOff>
      <xdr:row>8</xdr:row>
      <xdr:rowOff>11206</xdr:rowOff>
    </xdr:from>
    <xdr:to>
      <xdr:col>24</xdr:col>
      <xdr:colOff>216897</xdr:colOff>
      <xdr:row>44</xdr:row>
      <xdr:rowOff>173337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0D6A2-D5E9-452A-AC91-250AE769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0017" y="1687606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905429-E646-42E5-B1D1-60140D4D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6489" y="7595907"/>
          <a:ext cx="13025220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467811</xdr:colOff>
      <xdr:row>36</xdr:row>
      <xdr:rowOff>143799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8B22A-3660-4250-A571-B8F9239E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783011" cy="6620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57150</xdr:rowOff>
    </xdr:from>
    <xdr:to>
      <xdr:col>13</xdr:col>
      <xdr:colOff>86929</xdr:colOff>
      <xdr:row>37</xdr:row>
      <xdr:rowOff>115239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6680D1-6680-4210-87E0-EBAF5D568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438150"/>
          <a:ext cx="8630854" cy="6725589"/>
        </a:xfrm>
        <a:prstGeom prst="rect">
          <a:avLst/>
        </a:prstGeom>
      </xdr:spPr>
    </xdr:pic>
    <xdr:clientData/>
  </xdr:twoCellAnchor>
  <xdr:twoCellAnchor editAs="oneCell">
    <xdr:from>
      <xdr:col>13</xdr:col>
      <xdr:colOff>266700</xdr:colOff>
      <xdr:row>2</xdr:row>
      <xdr:rowOff>73489</xdr:rowOff>
    </xdr:from>
    <xdr:to>
      <xdr:col>28</xdr:col>
      <xdr:colOff>449314</xdr:colOff>
      <xdr:row>34</xdr:row>
      <xdr:rowOff>172539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018E93-EF70-47F0-82F1-CB39F288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0" y="625939"/>
          <a:ext cx="9326614" cy="6195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zoomScaleNormal="100" workbookViewId="0">
      <selection activeCell="G8" sqref="G8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40</v>
      </c>
      <c r="B1" s="51"/>
      <c r="C1" s="52"/>
    </row>
    <row r="2" spans="1:12" ht="15" customHeight="1" x14ac:dyDescent="0.3">
      <c r="A2" s="53" t="s">
        <v>9</v>
      </c>
      <c r="B2" s="54"/>
      <c r="C2" s="24">
        <v>2001</v>
      </c>
      <c r="E2" t="s">
        <v>29</v>
      </c>
      <c r="F2" s="23">
        <v>395</v>
      </c>
    </row>
    <row r="3" spans="1:12" x14ac:dyDescent="0.25">
      <c r="A3" s="25"/>
      <c r="B3" s="25"/>
      <c r="C3" s="25"/>
      <c r="E3" t="s">
        <v>30</v>
      </c>
      <c r="F3">
        <f>ROUND(F2*1.2,2)</f>
        <v>474</v>
      </c>
      <c r="G3">
        <f>F3/10.764</f>
        <v>44.035674470457081</v>
      </c>
      <c r="L3" s="3"/>
    </row>
    <row r="4" spans="1:12" x14ac:dyDescent="0.25">
      <c r="A4" s="25" t="s">
        <v>10</v>
      </c>
      <c r="B4" s="25"/>
      <c r="C4" s="25">
        <v>2001</v>
      </c>
      <c r="G4" s="59" t="s">
        <v>14</v>
      </c>
      <c r="H4" s="60"/>
      <c r="K4" s="58"/>
      <c r="L4" s="58"/>
    </row>
    <row r="5" spans="1:12" x14ac:dyDescent="0.25">
      <c r="A5" s="25" t="s">
        <v>0</v>
      </c>
      <c r="B5" s="25"/>
      <c r="C5" s="25">
        <v>1991</v>
      </c>
      <c r="D5" t="s">
        <v>34</v>
      </c>
      <c r="G5" s="15" t="s">
        <v>26</v>
      </c>
      <c r="H5" s="16">
        <v>55</v>
      </c>
      <c r="J5" s="10"/>
    </row>
    <row r="6" spans="1:12" x14ac:dyDescent="0.25">
      <c r="A6" s="25" t="s">
        <v>1</v>
      </c>
      <c r="B6" s="26"/>
      <c r="C6" s="25">
        <f>C4-C5</f>
        <v>10</v>
      </c>
      <c r="D6">
        <f>70-C6</f>
        <v>60</v>
      </c>
      <c r="G6" s="15" t="s">
        <v>27</v>
      </c>
      <c r="H6" s="18">
        <v>5</v>
      </c>
    </row>
    <row r="7" spans="1:12" x14ac:dyDescent="0.25">
      <c r="A7" s="55" t="s">
        <v>15</v>
      </c>
      <c r="B7" s="26" t="s">
        <v>11</v>
      </c>
      <c r="C7" s="26" t="s">
        <v>12</v>
      </c>
      <c r="G7" s="15" t="s">
        <v>43</v>
      </c>
      <c r="H7" s="17">
        <v>18000</v>
      </c>
      <c r="I7" s="2"/>
    </row>
    <row r="8" spans="1:12" ht="15.75" customHeight="1" x14ac:dyDescent="0.25">
      <c r="A8" s="56"/>
      <c r="B8" s="26"/>
      <c r="C8" s="27">
        <v>44.05</v>
      </c>
      <c r="F8" s="1"/>
      <c r="G8" s="13"/>
      <c r="H8" s="14"/>
      <c r="I8" s="2"/>
    </row>
    <row r="9" spans="1:12" ht="33.75" customHeight="1" x14ac:dyDescent="0.25">
      <c r="A9" s="49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242275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28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32</v>
      </c>
      <c r="B15" s="29"/>
      <c r="C15" s="32">
        <f>C14*C6/70</f>
        <v>12.857142857142858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3">
        <v>0.12859999999999999</v>
      </c>
      <c r="G16" s="6"/>
      <c r="H16" s="5"/>
      <c r="I16" s="57"/>
      <c r="J16" s="57"/>
      <c r="K16" s="57"/>
    </row>
    <row r="17" spans="1:11" x14ac:dyDescent="0.25">
      <c r="A17" s="25" t="s">
        <v>3</v>
      </c>
      <c r="B17" s="25"/>
      <c r="C17" s="34">
        <f>ROUND(C12*C16,0)</f>
        <v>31157</v>
      </c>
      <c r="D17" s="2"/>
      <c r="E17" s="2"/>
    </row>
    <row r="18" spans="1:11" x14ac:dyDescent="0.25">
      <c r="A18" s="35" t="s">
        <v>13</v>
      </c>
      <c r="B18" s="35"/>
      <c r="C18" s="35"/>
      <c r="E18" s="1"/>
    </row>
    <row r="19" spans="1:11" x14ac:dyDescent="0.25">
      <c r="A19" s="36" t="s">
        <v>17</v>
      </c>
      <c r="B19" s="36"/>
      <c r="C19" s="37">
        <f>H7</f>
        <v>18000</v>
      </c>
    </row>
    <row r="20" spans="1:11" x14ac:dyDescent="0.25">
      <c r="A20" s="38"/>
      <c r="B20" s="38"/>
      <c r="C20" s="38"/>
    </row>
    <row r="21" spans="1:11" x14ac:dyDescent="0.25">
      <c r="A21" s="39" t="s">
        <v>20</v>
      </c>
      <c r="B21" s="39"/>
      <c r="C21" s="40">
        <f>ROUND(C19*C8,0)</f>
        <v>792900</v>
      </c>
    </row>
    <row r="22" spans="1:11" x14ac:dyDescent="0.25">
      <c r="A22" s="41"/>
      <c r="B22" s="41"/>
      <c r="C22" s="42"/>
      <c r="E22" t="s">
        <v>21</v>
      </c>
      <c r="F22" t="s">
        <v>22</v>
      </c>
    </row>
    <row r="23" spans="1:11" x14ac:dyDescent="0.25">
      <c r="A23" s="43" t="s">
        <v>4</v>
      </c>
      <c r="B23" s="43"/>
      <c r="C23" s="44">
        <f>C21-C17</f>
        <v>761743</v>
      </c>
      <c r="E23" s="2">
        <f>C23</f>
        <v>761743</v>
      </c>
      <c r="F23" s="2">
        <f>C23</f>
        <v>761743</v>
      </c>
      <c r="G23" s="1"/>
    </row>
    <row r="24" spans="1:11" x14ac:dyDescent="0.25">
      <c r="A24" s="41"/>
      <c r="B24" s="41"/>
      <c r="C24" s="41"/>
      <c r="D24" t="s">
        <v>38</v>
      </c>
      <c r="E24" s="2">
        <v>760000</v>
      </c>
      <c r="F24" s="12">
        <f>ROUND(F23*1%,0)</f>
        <v>7617</v>
      </c>
      <c r="G24" s="2"/>
    </row>
    <row r="25" spans="1:11" x14ac:dyDescent="0.25">
      <c r="A25" s="29" t="s">
        <v>5</v>
      </c>
      <c r="B25" s="29"/>
      <c r="C25" s="45">
        <f>E28</f>
        <v>24440</v>
      </c>
      <c r="E25" s="2">
        <f>MROUND(E23-E24,500)</f>
        <v>1500</v>
      </c>
      <c r="F25">
        <v>20000</v>
      </c>
      <c r="G25" t="s">
        <v>37</v>
      </c>
    </row>
    <row r="26" spans="1:11" x14ac:dyDescent="0.25">
      <c r="A26" s="29" t="s">
        <v>6</v>
      </c>
      <c r="B26" s="29"/>
      <c r="C26" s="45">
        <f>F24</f>
        <v>7617</v>
      </c>
      <c r="D26" t="s">
        <v>33</v>
      </c>
      <c r="E26" s="2">
        <f>E25*6%</f>
        <v>90</v>
      </c>
      <c r="G26" s="1"/>
      <c r="K26" s="1"/>
    </row>
    <row r="27" spans="1:11" x14ac:dyDescent="0.25">
      <c r="A27" s="29"/>
      <c r="B27" s="29"/>
      <c r="C27" s="29"/>
      <c r="E27" s="1">
        <v>24350</v>
      </c>
      <c r="J27" s="8"/>
      <c r="K27" s="8"/>
    </row>
    <row r="28" spans="1:11" x14ac:dyDescent="0.25">
      <c r="A28" s="46" t="s">
        <v>7</v>
      </c>
      <c r="B28" s="46"/>
      <c r="C28" s="47">
        <f>ROUND(C26+C25+C23,0)</f>
        <v>793800</v>
      </c>
      <c r="E28" s="11">
        <f>E26+E27</f>
        <v>24440</v>
      </c>
      <c r="J28" s="8"/>
    </row>
    <row r="29" spans="1:11" x14ac:dyDescent="0.25">
      <c r="A29" s="48" t="s">
        <v>31</v>
      </c>
      <c r="B29" s="29"/>
      <c r="C29" s="30">
        <v>100</v>
      </c>
      <c r="E29" s="2"/>
      <c r="J29" s="8"/>
    </row>
    <row r="30" spans="1:11" x14ac:dyDescent="0.25">
      <c r="A30" s="29" t="s">
        <v>36</v>
      </c>
      <c r="B30" s="29"/>
      <c r="C30" s="30">
        <v>363</v>
      </c>
      <c r="J30" s="1"/>
    </row>
    <row r="31" spans="1:11" x14ac:dyDescent="0.25">
      <c r="A31" s="29" t="s">
        <v>35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2881494</v>
      </c>
      <c r="E32" s="2"/>
      <c r="J32" s="2"/>
    </row>
    <row r="33" spans="1:21" x14ac:dyDescent="0.25">
      <c r="A33" s="46"/>
      <c r="B33" s="46"/>
      <c r="C33" s="47">
        <f>ROUND(C32,0)</f>
        <v>2881494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A5BD4-67E2-4F85-8D00-2656FDA0A4C5}">
  <dimension ref="A1:U34"/>
  <sheetViews>
    <sheetView tabSelected="1" topLeftCell="A10" workbookViewId="0">
      <selection activeCell="D33" sqref="D33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9.42578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41</v>
      </c>
      <c r="B1" s="51"/>
      <c r="C1" s="52"/>
    </row>
    <row r="2" spans="1:12" ht="15" customHeight="1" x14ac:dyDescent="0.3">
      <c r="A2" s="53" t="s">
        <v>9</v>
      </c>
      <c r="B2" s="54"/>
      <c r="C2" s="24">
        <v>2001</v>
      </c>
      <c r="E2" t="s">
        <v>29</v>
      </c>
      <c r="F2" s="23"/>
    </row>
    <row r="3" spans="1:12" x14ac:dyDescent="0.25">
      <c r="A3" s="25"/>
      <c r="B3" s="25"/>
      <c r="C3" s="25"/>
      <c r="E3" t="s">
        <v>30</v>
      </c>
      <c r="F3">
        <v>425</v>
      </c>
      <c r="G3">
        <f>F3/10.764</f>
        <v>39.483463396506878</v>
      </c>
      <c r="L3" s="3"/>
    </row>
    <row r="4" spans="1:12" x14ac:dyDescent="0.25">
      <c r="A4" s="25" t="s">
        <v>10</v>
      </c>
      <c r="B4" s="25"/>
      <c r="C4" s="25">
        <v>2001</v>
      </c>
      <c r="G4" s="59" t="s">
        <v>14</v>
      </c>
      <c r="H4" s="60"/>
      <c r="K4" s="58"/>
      <c r="L4" s="58"/>
    </row>
    <row r="5" spans="1:12" x14ac:dyDescent="0.25">
      <c r="A5" s="25" t="s">
        <v>0</v>
      </c>
      <c r="B5" s="25"/>
      <c r="C5" s="25">
        <v>1977</v>
      </c>
      <c r="D5" t="s">
        <v>34</v>
      </c>
      <c r="G5" s="15" t="s">
        <v>26</v>
      </c>
      <c r="H5" s="16">
        <v>55</v>
      </c>
      <c r="J5" s="10"/>
    </row>
    <row r="6" spans="1:12" x14ac:dyDescent="0.25">
      <c r="A6" s="25" t="s">
        <v>1</v>
      </c>
      <c r="B6" s="26"/>
      <c r="C6" s="25">
        <f>C4-C5</f>
        <v>24</v>
      </c>
      <c r="D6">
        <f>70-C6</f>
        <v>46</v>
      </c>
      <c r="G6" s="15" t="s">
        <v>27</v>
      </c>
      <c r="H6" s="18">
        <v>5</v>
      </c>
    </row>
    <row r="7" spans="1:12" x14ac:dyDescent="0.25">
      <c r="A7" s="55" t="s">
        <v>15</v>
      </c>
      <c r="B7" s="26" t="s">
        <v>11</v>
      </c>
      <c r="C7" s="26" t="s">
        <v>12</v>
      </c>
      <c r="G7" s="15" t="s">
        <v>42</v>
      </c>
      <c r="H7" s="17">
        <v>25700</v>
      </c>
      <c r="I7" s="2"/>
    </row>
    <row r="8" spans="1:12" ht="15.75" customHeight="1" x14ac:dyDescent="0.25">
      <c r="A8" s="56"/>
      <c r="B8" s="26"/>
      <c r="C8" s="27">
        <v>39.479999999999997</v>
      </c>
      <c r="F8" s="1"/>
      <c r="G8" s="13"/>
      <c r="H8" s="14"/>
      <c r="I8" s="2"/>
    </row>
    <row r="9" spans="1:12" ht="33.75" customHeight="1" x14ac:dyDescent="0.25">
      <c r="A9" s="49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217140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28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32</v>
      </c>
      <c r="B15" s="29"/>
      <c r="C15" s="32">
        <f>C14*C6/70</f>
        <v>30.857142857142858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3">
        <v>0.30859999999999999</v>
      </c>
      <c r="G16" s="6"/>
      <c r="H16" s="5"/>
      <c r="I16" s="57"/>
      <c r="J16" s="57"/>
      <c r="K16" s="57"/>
    </row>
    <row r="17" spans="1:11" x14ac:dyDescent="0.25">
      <c r="A17" s="25" t="s">
        <v>3</v>
      </c>
      <c r="B17" s="25"/>
      <c r="C17" s="34">
        <f>ROUND(C12*C16,0)</f>
        <v>67009</v>
      </c>
      <c r="D17" s="2"/>
      <c r="E17" s="2"/>
    </row>
    <row r="18" spans="1:11" x14ac:dyDescent="0.25">
      <c r="A18" s="35" t="s">
        <v>13</v>
      </c>
      <c r="B18" s="35"/>
      <c r="C18" s="35"/>
      <c r="E18" s="1"/>
    </row>
    <row r="19" spans="1:11" x14ac:dyDescent="0.25">
      <c r="A19" s="36" t="s">
        <v>17</v>
      </c>
      <c r="B19" s="36"/>
      <c r="C19" s="37">
        <f>H7</f>
        <v>25700</v>
      </c>
    </row>
    <row r="20" spans="1:11" x14ac:dyDescent="0.25">
      <c r="A20" s="38"/>
      <c r="B20" s="38"/>
      <c r="C20" s="38"/>
    </row>
    <row r="21" spans="1:11" x14ac:dyDescent="0.25">
      <c r="A21" s="39" t="s">
        <v>20</v>
      </c>
      <c r="B21" s="39"/>
      <c r="C21" s="40">
        <f>ROUND(C19*C8,0)</f>
        <v>1014636</v>
      </c>
    </row>
    <row r="22" spans="1:11" x14ac:dyDescent="0.25">
      <c r="A22" s="41"/>
      <c r="B22" s="41"/>
      <c r="C22" s="42"/>
      <c r="E22" t="s">
        <v>21</v>
      </c>
      <c r="F22" t="s">
        <v>22</v>
      </c>
    </row>
    <row r="23" spans="1:11" x14ac:dyDescent="0.25">
      <c r="A23" s="43" t="s">
        <v>4</v>
      </c>
      <c r="B23" s="43"/>
      <c r="C23" s="44">
        <f>C21-C17</f>
        <v>947627</v>
      </c>
      <c r="E23" s="2">
        <f>C23</f>
        <v>947627</v>
      </c>
      <c r="F23" s="2">
        <f>C23</f>
        <v>947627</v>
      </c>
      <c r="G23" s="1"/>
    </row>
    <row r="24" spans="1:11" x14ac:dyDescent="0.25">
      <c r="A24" s="41"/>
      <c r="B24" s="41"/>
      <c r="C24" s="41"/>
      <c r="D24" t="s">
        <v>45</v>
      </c>
      <c r="E24" s="2">
        <f>MROUND(E23*10%,500)</f>
        <v>95000</v>
      </c>
      <c r="F24" s="12">
        <f>ROUND(F23*1%,0)</f>
        <v>9476</v>
      </c>
      <c r="G24" s="2"/>
    </row>
    <row r="25" spans="1:11" x14ac:dyDescent="0.25">
      <c r="A25" s="29" t="s">
        <v>5</v>
      </c>
      <c r="B25" s="29"/>
      <c r="C25" s="45">
        <f>E24</f>
        <v>95000</v>
      </c>
      <c r="E25" s="2"/>
      <c r="F25">
        <v>20000</v>
      </c>
      <c r="G25" t="s">
        <v>37</v>
      </c>
    </row>
    <row r="26" spans="1:11" x14ac:dyDescent="0.25">
      <c r="A26" s="29" t="s">
        <v>6</v>
      </c>
      <c r="B26" s="29"/>
      <c r="C26" s="45">
        <f>F24</f>
        <v>9476</v>
      </c>
      <c r="E26" s="2"/>
      <c r="G26" s="1"/>
      <c r="K26" s="1"/>
    </row>
    <row r="27" spans="1:11" x14ac:dyDescent="0.25">
      <c r="A27" s="29"/>
      <c r="B27" s="29"/>
      <c r="C27" s="29"/>
      <c r="E27" s="1"/>
      <c r="J27" s="8"/>
      <c r="K27" s="8"/>
    </row>
    <row r="28" spans="1:11" x14ac:dyDescent="0.25">
      <c r="A28" s="46" t="s">
        <v>7</v>
      </c>
      <c r="B28" s="46"/>
      <c r="C28" s="47">
        <f>ROUND(C26+C25+C23,0)</f>
        <v>1052103</v>
      </c>
      <c r="E28" s="11"/>
      <c r="J28" s="8"/>
    </row>
    <row r="29" spans="1:11" x14ac:dyDescent="0.25">
      <c r="A29" s="48" t="s">
        <v>31</v>
      </c>
      <c r="B29" s="29"/>
      <c r="C29" s="30">
        <v>100</v>
      </c>
      <c r="E29" s="2"/>
      <c r="J29" s="8"/>
    </row>
    <row r="30" spans="1:11" x14ac:dyDescent="0.25">
      <c r="A30" s="29" t="s">
        <v>36</v>
      </c>
      <c r="B30" s="29"/>
      <c r="C30" s="30">
        <v>363</v>
      </c>
      <c r="J30" s="1"/>
    </row>
    <row r="31" spans="1:11" x14ac:dyDescent="0.25">
      <c r="A31" s="29" t="s">
        <v>44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3819133.89</v>
      </c>
      <c r="E32" s="2"/>
      <c r="J32" s="2"/>
    </row>
    <row r="33" spans="1:21" x14ac:dyDescent="0.25">
      <c r="A33" s="46"/>
      <c r="B33" s="46"/>
      <c r="C33" s="47">
        <f>ROUND(C32,0)</f>
        <v>3819134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G4:H4"/>
    <mergeCell ref="K4:L4"/>
    <mergeCell ref="A7:A8"/>
    <mergeCell ref="I16:K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F2:U59"/>
  <sheetViews>
    <sheetView workbookViewId="0">
      <selection activeCell="U2" sqref="U2"/>
    </sheetView>
  </sheetViews>
  <sheetFormatPr defaultRowHeight="15" x14ac:dyDescent="0.25"/>
  <cols>
    <col min="11" max="11" width="19.140625" bestFit="1" customWidth="1"/>
  </cols>
  <sheetData>
    <row r="2" spans="6:21" ht="28.5" x14ac:dyDescent="0.45">
      <c r="F2" s="64" t="s">
        <v>17</v>
      </c>
      <c r="U2" s="64" t="s">
        <v>39</v>
      </c>
    </row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1"/>
      <c r="L59" s="62"/>
      <c r="M59" s="63"/>
      <c r="N59" s="21"/>
    </row>
  </sheetData>
  <mergeCells count="1">
    <mergeCell ref="K59:M59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Flat</vt:lpstr>
      <vt:lpstr>Gala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2025-01-25T07:31:09Z</dcterms:modified>
</cp:coreProperties>
</file>