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Work Saiprasad\Land &amp; Building\SBI - Bharat Dimond Branch\Suryadeep Infra Pvt Ltd\"/>
    </mc:Choice>
  </mc:AlternateContent>
  <xr:revisionPtr revIDLastSave="0" documentId="13_ncr:1_{8BAEEF6E-F542-4DED-B6A6-D6832E40C03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Valuation" sheetId="4" r:id="rId1"/>
    <sheet name="RR" sheetId="7" r:id="rId2"/>
    <sheet name="Sheet1" sheetId="8" r:id="rId3"/>
  </sheets>
  <calcPr calcId="191029"/>
</workbook>
</file>

<file path=xl/calcChain.xml><?xml version="1.0" encoding="utf-8"?>
<calcChain xmlns="http://schemas.openxmlformats.org/spreadsheetml/2006/main">
  <c r="B37" i="4" l="1"/>
  <c r="B23" i="4"/>
  <c r="C4" i="4"/>
  <c r="D3" i="4"/>
  <c r="B21" i="4" l="1"/>
  <c r="B13" i="4" l="1"/>
  <c r="G12" i="4"/>
  <c r="H12" i="4" s="1"/>
  <c r="N12" i="4"/>
  <c r="I12" i="4" l="1"/>
  <c r="J12" i="4" s="1"/>
  <c r="K12" i="4" l="1"/>
  <c r="M12" i="4" s="1"/>
  <c r="L12" i="4" s="1"/>
  <c r="B4" i="4"/>
  <c r="N10" i="4"/>
  <c r="N11" i="4"/>
  <c r="N9" i="4"/>
  <c r="N13" i="4" l="1"/>
  <c r="G11" i="4"/>
  <c r="I11" i="4" s="1"/>
  <c r="J11" i="4" s="1"/>
  <c r="K11" i="4" s="1"/>
  <c r="M11" i="4" s="1"/>
  <c r="G10" i="4"/>
  <c r="I10" i="4" s="1"/>
  <c r="J10" i="4" s="1"/>
  <c r="K10" i="4" s="1"/>
  <c r="M10" i="4" s="1"/>
  <c r="G9" i="4"/>
  <c r="B18" i="4"/>
  <c r="B28" i="4" s="1"/>
  <c r="B26" i="4"/>
  <c r="I9" i="4" l="1"/>
  <c r="J9" i="4" s="1"/>
  <c r="K9" i="4" s="1"/>
  <c r="M9" i="4" s="1"/>
  <c r="L11" i="4"/>
  <c r="B29" i="4"/>
  <c r="L10" i="4"/>
  <c r="H11" i="4"/>
  <c r="H9" i="4"/>
  <c r="H10" i="4"/>
  <c r="M13" i="4" l="1"/>
  <c r="L9" i="4"/>
  <c r="L13" i="4" s="1"/>
  <c r="B33" i="4"/>
  <c r="B34" i="4" l="1"/>
  <c r="B27" i="4" l="1"/>
  <c r="B30" i="4" s="1"/>
  <c r="B32" i="4" l="1"/>
  <c r="B31" i="4"/>
</calcChain>
</file>

<file path=xl/sharedStrings.xml><?xml version="1.0" encoding="utf-8"?>
<sst xmlns="http://schemas.openxmlformats.org/spreadsheetml/2006/main" count="49" uniqueCount="39">
  <si>
    <t>Year Of Const.</t>
  </si>
  <si>
    <t>Valuation Year</t>
  </si>
  <si>
    <t>Total Life of Structure</t>
  </si>
  <si>
    <t>% of the depreciation rate to be deducted</t>
  </si>
  <si>
    <t>% Value</t>
  </si>
  <si>
    <t>Rate</t>
  </si>
  <si>
    <t>Value</t>
  </si>
  <si>
    <t>Total 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</si>
  <si>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</si>
  <si>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</si>
  <si>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</si>
  <si>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</si>
  <si>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</si>
  <si>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</si>
  <si>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</si>
  <si>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</si>
  <si>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</si>
  <si>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</si>
  <si>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 xml:space="preserve">Plinth Area / Built Up Area </t>
  </si>
  <si>
    <t>Estimated Replacement Rate</t>
  </si>
  <si>
    <t>Age Of Build. In Years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</si>
  <si>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</si>
  <si>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</si>
  <si>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</si>
  <si>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</si>
  <si>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Total</t>
  </si>
  <si>
    <t>Interior and other Development</t>
  </si>
  <si>
    <t>Built up area</t>
  </si>
  <si>
    <t>Normal Case</t>
  </si>
  <si>
    <t>Interior and Other Development</t>
  </si>
  <si>
    <t>Insurable Value</t>
  </si>
  <si>
    <t>Guideline Value</t>
  </si>
  <si>
    <t xml:space="preserve">First Floor </t>
  </si>
  <si>
    <t>Second Floor</t>
  </si>
  <si>
    <t>Third Floor</t>
  </si>
  <si>
    <t>Ground Floor</t>
  </si>
  <si>
    <t>(Sq. ft.)</t>
  </si>
  <si>
    <t>RR Rate of 2021</t>
  </si>
  <si>
    <t>Particulars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</si>
</sst>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6" fillId="0" borderId="3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1" fillId="0" borderId="0" xfId="1" applyFont="1"/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7" fillId="0" borderId="0" xfId="1" applyFont="1" applyBorder="1"/>
    <xf numFmtId="43" fontId="4" fillId="0" borderId="1" xfId="1" applyFont="1" applyBorder="1" applyAlignment="1">
      <alignment horizontal="center" vertical="top" wrapText="1" shrinkToFit="1"/>
    </xf>
    <xf numFmtId="43" fontId="13" fillId="0" borderId="1" xfId="1" applyFont="1" applyBorder="1" applyAlignment="1">
      <alignment horizontal="right" wrapText="1"/>
    </xf>
    <xf numFmtId="43" fontId="1" fillId="0" borderId="0" xfId="1" applyFont="1" applyAlignment="1">
      <alignment vertical="top" wrapText="1"/>
    </xf>
    <xf numFmtId="43" fontId="6" fillId="0" borderId="3" xfId="1" applyFont="1" applyBorder="1" applyAlignment="1">
      <alignment horizontal="left" vertical="top"/>
    </xf>
    <xf numFmtId="43" fontId="3" fillId="0" borderId="1" xfId="1" applyFont="1" applyBorder="1"/>
    <xf numFmtId="43" fontId="1" fillId="0" borderId="0" xfId="1" applyFont="1" applyAlignment="1">
      <alignment vertical="top"/>
    </xf>
    <xf numFmtId="43" fontId="6" fillId="0" borderId="4" xfId="1" applyFont="1" applyBorder="1" applyAlignment="1">
      <alignment horizontal="left" vertical="top" wrapText="1"/>
    </xf>
    <xf numFmtId="43" fontId="3" fillId="0" borderId="0" xfId="1" applyFont="1"/>
    <xf numFmtId="43" fontId="6" fillId="0" borderId="1" xfId="1" applyFont="1" applyBorder="1" applyAlignment="1">
      <alignment horizontal="center" vertical="top"/>
    </xf>
    <xf numFmtId="43" fontId="10" fillId="0" borderId="1" xfId="1" applyFont="1" applyBorder="1"/>
    <xf numFmtId="43" fontId="1" fillId="0" borderId="0" xfId="1" applyFont="1" applyAlignment="1">
      <alignment wrapText="1"/>
    </xf>
    <xf numFmtId="43" fontId="7" fillId="0" borderId="1" xfId="1" applyFont="1" applyBorder="1" applyAlignment="1">
      <alignment vertical="center" wrapText="1"/>
    </xf>
    <xf numFmtId="43" fontId="13" fillId="0" borderId="1" xfId="1" applyFont="1" applyBorder="1" applyAlignment="1">
      <alignment horizontal="right"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top" wrapText="1"/>
    </xf>
    <xf numFmtId="43" fontId="6" fillId="0" borderId="1" xfId="1" applyFont="1" applyBorder="1"/>
    <xf numFmtId="0" fontId="7" fillId="0" borderId="0" xfId="1" applyNumberFormat="1" applyFont="1"/>
    <xf numFmtId="0" fontId="8" fillId="0" borderId="1" xfId="1" applyNumberFormat="1" applyFont="1" applyBorder="1" applyAlignment="1">
      <alignment horizontal="right" vertical="center"/>
    </xf>
    <xf numFmtId="0" fontId="10" fillId="0" borderId="1" xfId="1" applyNumberFormat="1" applyFont="1" applyBorder="1" applyAlignment="1">
      <alignment vertical="center" wrapText="1"/>
    </xf>
    <xf numFmtId="0" fontId="7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</xdr:row>
      <xdr:rowOff>0</xdr:rowOff>
    </xdr:from>
    <xdr:to>
      <xdr:col>9</xdr:col>
      <xdr:colOff>523875</xdr:colOff>
      <xdr:row>26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730CBA-652C-0139-9E49-BC866469A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81000"/>
          <a:ext cx="5734050" cy="46005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104775</xdr:rowOff>
    </xdr:from>
    <xdr:to>
      <xdr:col>14</xdr:col>
      <xdr:colOff>544140</xdr:colOff>
      <xdr:row>32</xdr:row>
      <xdr:rowOff>181836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C640E0-846B-7E9B-BF72-AA76C185B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04775"/>
          <a:ext cx="8707065" cy="6173061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33</xdr:row>
      <xdr:rowOff>57150</xdr:rowOff>
    </xdr:from>
    <xdr:to>
      <xdr:col>30</xdr:col>
      <xdr:colOff>78725</xdr:colOff>
      <xdr:row>70</xdr:row>
      <xdr:rowOff>96239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857315-BCBB-A9B6-2778-0FBDF2AF5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" y="6343650"/>
          <a:ext cx="18090500" cy="7087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dimension ref="A1:O170"/>
  <sheetViews>
    <sheetView workbookViewId="0">
      <pane xSplit="2" ySplit="7" topLeftCell="C26" activePane="bottomRight" state="frozen"/>
      <selection pane="topRight" activeCell="C1" sqref="C1"/>
      <selection pane="bottomLeft" activeCell="A7" sqref="A7"/>
      <selection pane="bottomRight" activeCell="B38" sqref="B38"/>
    </sheetView>
  </sheetViews>
  <sheetFormatPr defaultColWidth="28.140625" defaultRowHeight="16.5" x14ac:dyDescent="0.3"/>
  <cols>
    <col min="1" max="1" width="28.5703125" style="15" bestFit="1" customWidth="1"/>
    <col min="2" max="2" width="21" style="60" bestFit="1" customWidth="1"/>
    <col min="3" max="3" width="14.140625" style="1" bestFit="1" customWidth="1"/>
    <col min="4" max="4" width="11.85546875" style="1" bestFit="1" customWidth="1"/>
    <col min="5" max="5" width="12.140625" style="1" customWidth="1"/>
    <col min="6" max="6" width="13.140625" style="3" customWidth="1"/>
    <col min="7" max="7" width="8.7109375" style="3" customWidth="1"/>
    <col min="8" max="8" width="16.42578125" style="3" customWidth="1"/>
    <col min="9" max="9" width="14.140625" style="3" customWidth="1"/>
    <col min="10" max="10" width="8.7109375" style="1" bestFit="1" customWidth="1"/>
    <col min="11" max="11" width="22.7109375" style="3" bestFit="1" customWidth="1"/>
    <col min="12" max="12" width="13.7109375" style="1" bestFit="1" customWidth="1"/>
    <col min="13" max="13" width="23.42578125" style="3" bestFit="1" customWidth="1"/>
    <col min="14" max="14" width="23.85546875" style="3" bestFit="1" customWidth="1"/>
    <col min="15" max="15" width="28.140625" style="3"/>
    <col min="16" max="16384" width="28.140625" style="1"/>
  </cols>
  <sheetData>
    <row r="1" spans="1:15" x14ac:dyDescent="0.3">
      <c r="A1" s="5" t="s">
        <v>12</v>
      </c>
      <c r="B1" s="46"/>
    </row>
    <row r="2" spans="1:15" x14ac:dyDescent="0.3">
      <c r="A2" s="11" t="s">
        <v>10</v>
      </c>
      <c r="B2" s="47">
        <v>5638</v>
      </c>
      <c r="C2" s="38" t="s">
        <v>37</v>
      </c>
      <c r="F2" s="1"/>
      <c r="G2" s="1"/>
      <c r="H2" s="1"/>
      <c r="J2" s="3"/>
      <c r="L2" s="3"/>
      <c r="M2" s="1"/>
      <c r="N2" s="1"/>
      <c r="O2" s="1"/>
    </row>
    <row r="3" spans="1:15" x14ac:dyDescent="0.3">
      <c r="A3" s="12" t="s">
        <v>5</v>
      </c>
      <c r="B3" s="48">
        <v>17500</v>
      </c>
      <c r="C3" s="13">
        <v>7095</v>
      </c>
      <c r="D3" s="46">
        <f>ROUND(C3/10.764,0)</f>
        <v>659</v>
      </c>
      <c r="E3" s="68"/>
      <c r="F3" s="17"/>
      <c r="G3" s="1"/>
      <c r="J3" s="3"/>
      <c r="L3" s="3"/>
      <c r="M3" s="1"/>
      <c r="N3" s="1"/>
      <c r="O3" s="1"/>
    </row>
    <row r="4" spans="1:15" x14ac:dyDescent="0.3">
      <c r="A4" s="39" t="s">
        <v>17</v>
      </c>
      <c r="B4" s="47">
        <f>ROUND((B2*B3),0)</f>
        <v>98665000</v>
      </c>
      <c r="C4" s="13">
        <f>ROUND(C3*B2,0)</f>
        <v>40001610</v>
      </c>
      <c r="E4" s="68"/>
      <c r="F4" s="18"/>
      <c r="G4" s="1"/>
      <c r="J4" s="3"/>
      <c r="L4" s="3"/>
      <c r="M4" s="1"/>
      <c r="N4" s="1"/>
      <c r="O4" s="1"/>
    </row>
    <row r="5" spans="1:15" x14ac:dyDescent="0.3">
      <c r="A5" s="40"/>
      <c r="B5" s="49"/>
      <c r="C5" s="41"/>
      <c r="E5" s="68"/>
      <c r="F5" s="18"/>
      <c r="G5" s="1"/>
      <c r="J5" s="3"/>
      <c r="L5" s="3"/>
      <c r="M5" s="1"/>
      <c r="N5" s="1"/>
      <c r="O5" s="1"/>
    </row>
    <row r="6" spans="1:15" x14ac:dyDescent="0.3">
      <c r="A6" s="5" t="s">
        <v>13</v>
      </c>
      <c r="B6" s="46"/>
      <c r="D6" s="16"/>
    </row>
    <row r="7" spans="1:15" s="73" customFormat="1" ht="38.25" x14ac:dyDescent="0.2">
      <c r="A7" s="44" t="s">
        <v>38</v>
      </c>
      <c r="B7" s="50" t="s">
        <v>18</v>
      </c>
      <c r="C7" s="44" t="s">
        <v>0</v>
      </c>
      <c r="D7" s="44" t="s">
        <v>1</v>
      </c>
      <c r="E7" s="44" t="s">
        <v>2</v>
      </c>
      <c r="F7" s="44" t="s">
        <v>19</v>
      </c>
      <c r="G7" s="44" t="s">
        <v>20</v>
      </c>
      <c r="H7" s="44" t="s">
        <v>21</v>
      </c>
      <c r="I7" s="44" t="s">
        <v>3</v>
      </c>
      <c r="J7" s="44" t="s">
        <v>4</v>
      </c>
      <c r="K7" s="44" t="s">
        <v>15</v>
      </c>
      <c r="L7" s="44" t="s">
        <v>22</v>
      </c>
      <c r="M7" s="44" t="s">
        <v>16</v>
      </c>
      <c r="N7" s="44" t="s">
        <v>23</v>
      </c>
    </row>
    <row r="8" spans="1:15" s="20" customFormat="1" x14ac:dyDescent="0.2">
      <c r="A8" s="19"/>
      <c r="B8" s="50" t="s">
        <v>36</v>
      </c>
      <c r="C8" s="44"/>
      <c r="D8" s="44"/>
      <c r="E8" s="44"/>
      <c r="F8" s="2" t="s">
        <v>24</v>
      </c>
      <c r="G8" s="44"/>
      <c r="H8" s="44"/>
      <c r="I8" s="2"/>
      <c r="J8" s="2"/>
      <c r="K8" s="2" t="s">
        <v>24</v>
      </c>
      <c r="L8" s="2" t="s">
        <v>24</v>
      </c>
      <c r="M8" s="2" t="s">
        <v>24</v>
      </c>
      <c r="N8" s="2" t="s">
        <v>24</v>
      </c>
    </row>
    <row r="9" spans="1:15" s="20" customFormat="1" x14ac:dyDescent="0.3">
      <c r="A9" s="66" t="s">
        <v>35</v>
      </c>
      <c r="B9" s="51">
        <v>2271.75</v>
      </c>
      <c r="C9" s="21">
        <v>1984</v>
      </c>
      <c r="D9" s="21">
        <v>2025</v>
      </c>
      <c r="E9" s="21">
        <v>60</v>
      </c>
      <c r="F9" s="62">
        <v>2700</v>
      </c>
      <c r="G9" s="21">
        <f t="shared" ref="G9:G11" si="0">D9-C9</f>
        <v>41</v>
      </c>
      <c r="H9" s="61">
        <f t="shared" ref="H9:H11" si="1">E9-G9</f>
        <v>19</v>
      </c>
      <c r="I9" s="61">
        <f>IF(G9&gt;=5,90*G9/E9,0)</f>
        <v>61.5</v>
      </c>
      <c r="J9" s="61">
        <f t="shared" ref="J9:J11" si="2">F9/100*I9</f>
        <v>1660.5</v>
      </c>
      <c r="K9" s="61">
        <f t="shared" ref="K9:K11" si="3">ROUND((F9-J9),0)</f>
        <v>1040</v>
      </c>
      <c r="L9" s="61">
        <f t="shared" ref="L9:L11" si="4">N9-M9</f>
        <v>3771105</v>
      </c>
      <c r="M9" s="61">
        <f>ROUND(K9*B9,0)</f>
        <v>2362620</v>
      </c>
      <c r="N9" s="61">
        <f>ROUND(F9*B9,0)</f>
        <v>6133725</v>
      </c>
    </row>
    <row r="10" spans="1:15" s="20" customFormat="1" x14ac:dyDescent="0.3">
      <c r="A10" s="66" t="s">
        <v>32</v>
      </c>
      <c r="B10" s="51">
        <v>2271.75</v>
      </c>
      <c r="C10" s="21">
        <v>1984</v>
      </c>
      <c r="D10" s="21">
        <v>2025</v>
      </c>
      <c r="E10" s="21">
        <v>60</v>
      </c>
      <c r="F10" s="62">
        <v>2700</v>
      </c>
      <c r="G10" s="21">
        <f t="shared" si="0"/>
        <v>41</v>
      </c>
      <c r="H10" s="61">
        <f t="shared" si="1"/>
        <v>19</v>
      </c>
      <c r="I10" s="61">
        <f t="shared" ref="I10:I11" si="5">IF(G10&gt;=5,90*G10/E10,0)</f>
        <v>61.5</v>
      </c>
      <c r="J10" s="61">
        <f t="shared" si="2"/>
        <v>1660.5</v>
      </c>
      <c r="K10" s="61">
        <f t="shared" si="3"/>
        <v>1040</v>
      </c>
      <c r="L10" s="61">
        <f t="shared" si="4"/>
        <v>3771105</v>
      </c>
      <c r="M10" s="61">
        <f t="shared" ref="M10:M11" si="6">ROUND(K10*B10,0)</f>
        <v>2362620</v>
      </c>
      <c r="N10" s="61">
        <f t="shared" ref="N10:N11" si="7">ROUND(F10*B10,0)</f>
        <v>6133725</v>
      </c>
    </row>
    <row r="11" spans="1:15" s="20" customFormat="1" x14ac:dyDescent="0.3">
      <c r="A11" s="66" t="s">
        <v>33</v>
      </c>
      <c r="B11" s="51">
        <v>2271.75</v>
      </c>
      <c r="C11" s="21">
        <v>1984</v>
      </c>
      <c r="D11" s="21">
        <v>2025</v>
      </c>
      <c r="E11" s="21">
        <v>60</v>
      </c>
      <c r="F11" s="62">
        <v>2700</v>
      </c>
      <c r="G11" s="21">
        <f t="shared" si="0"/>
        <v>41</v>
      </c>
      <c r="H11" s="61">
        <f t="shared" si="1"/>
        <v>19</v>
      </c>
      <c r="I11" s="61">
        <f t="shared" si="5"/>
        <v>61.5</v>
      </c>
      <c r="J11" s="61">
        <f t="shared" si="2"/>
        <v>1660.5</v>
      </c>
      <c r="K11" s="61">
        <f t="shared" si="3"/>
        <v>1040</v>
      </c>
      <c r="L11" s="61">
        <f t="shared" si="4"/>
        <v>3771105</v>
      </c>
      <c r="M11" s="61">
        <f t="shared" si="6"/>
        <v>2362620</v>
      </c>
      <c r="N11" s="61">
        <f t="shared" si="7"/>
        <v>6133725</v>
      </c>
    </row>
    <row r="12" spans="1:15" s="20" customFormat="1" x14ac:dyDescent="0.3">
      <c r="A12" s="66" t="s">
        <v>34</v>
      </c>
      <c r="B12" s="51">
        <v>2271.75</v>
      </c>
      <c r="C12" s="21">
        <v>1998</v>
      </c>
      <c r="D12" s="21">
        <v>2025</v>
      </c>
      <c r="E12" s="21">
        <v>46</v>
      </c>
      <c r="F12" s="62">
        <v>2700</v>
      </c>
      <c r="G12" s="21">
        <f t="shared" ref="G12" si="8">D12-C12</f>
        <v>27</v>
      </c>
      <c r="H12" s="61">
        <f t="shared" ref="H12" si="9">E12-G12</f>
        <v>19</v>
      </c>
      <c r="I12" s="61">
        <f t="shared" ref="I12" si="10">IF(G12&gt;=5,90*G12/E12,0)</f>
        <v>52.826086956521742</v>
      </c>
      <c r="J12" s="61">
        <f t="shared" ref="J12" si="11">F12/100*I12</f>
        <v>1426.304347826087</v>
      </c>
      <c r="K12" s="61">
        <f>ROUND((F12-J12),0)</f>
        <v>1274</v>
      </c>
      <c r="L12" s="61">
        <f t="shared" ref="L12" si="12">N12-M12</f>
        <v>3239515</v>
      </c>
      <c r="M12" s="61">
        <f t="shared" ref="M12" si="13">ROUND(K12*B12,0)</f>
        <v>2894210</v>
      </c>
      <c r="N12" s="61">
        <f t="shared" ref="N12" si="14">ROUND(F12*B12,0)</f>
        <v>6133725</v>
      </c>
    </row>
    <row r="13" spans="1:15" s="24" customFormat="1" x14ac:dyDescent="0.3">
      <c r="A13" s="23" t="s">
        <v>25</v>
      </c>
      <c r="B13" s="67">
        <f>SUM(B9:B12)</f>
        <v>9087</v>
      </c>
      <c r="C13" s="65"/>
      <c r="D13" s="65"/>
      <c r="E13" s="69"/>
      <c r="F13" s="63"/>
      <c r="G13" s="70"/>
      <c r="H13" s="64"/>
      <c r="I13" s="64"/>
      <c r="J13" s="64"/>
      <c r="K13" s="64"/>
      <c r="L13" s="64">
        <f>SUM(L9:L12)</f>
        <v>14552830</v>
      </c>
      <c r="M13" s="64">
        <f t="shared" ref="M13:N13" si="15">SUM(M9:M12)</f>
        <v>9982070</v>
      </c>
      <c r="N13" s="64">
        <f t="shared" si="15"/>
        <v>24534900</v>
      </c>
    </row>
    <row r="14" spans="1:15" x14ac:dyDescent="0.3">
      <c r="B14" s="52"/>
      <c r="C14" s="22"/>
      <c r="D14" s="22"/>
      <c r="E14" s="22"/>
      <c r="F14" s="26"/>
      <c r="G14" s="26"/>
      <c r="H14" s="26"/>
      <c r="I14" s="26"/>
      <c r="J14" s="22"/>
      <c r="K14" s="27"/>
      <c r="L14" s="28"/>
      <c r="M14" s="26"/>
      <c r="N14" s="29"/>
      <c r="O14" s="29"/>
    </row>
    <row r="15" spans="1:15" x14ac:dyDescent="0.3">
      <c r="A15" s="42" t="s">
        <v>26</v>
      </c>
      <c r="B15" s="53"/>
      <c r="C15" s="22"/>
      <c r="D15" s="22"/>
      <c r="F15" s="29"/>
      <c r="G15" s="71"/>
      <c r="H15" s="1"/>
      <c r="I15" s="1"/>
      <c r="K15" s="1"/>
      <c r="M15" s="1"/>
      <c r="N15" s="1"/>
      <c r="O15" s="1"/>
    </row>
    <row r="16" spans="1:15" x14ac:dyDescent="0.3">
      <c r="A16" s="11" t="s">
        <v>27</v>
      </c>
      <c r="B16" s="47">
        <v>0</v>
      </c>
      <c r="C16" s="22"/>
      <c r="D16" s="22"/>
      <c r="F16" s="29"/>
      <c r="G16" s="71"/>
      <c r="H16" s="1"/>
      <c r="I16" s="1"/>
      <c r="K16" s="1"/>
      <c r="M16" s="1"/>
      <c r="N16" s="1"/>
      <c r="O16" s="1"/>
    </row>
    <row r="17" spans="1:15" x14ac:dyDescent="0.3">
      <c r="A17" s="12" t="s">
        <v>5</v>
      </c>
      <c r="B17" s="48">
        <v>0</v>
      </c>
      <c r="C17" s="22"/>
      <c r="D17" s="22"/>
      <c r="F17" s="29"/>
      <c r="G17" s="71"/>
      <c r="H17" s="1"/>
      <c r="I17" s="1"/>
      <c r="K17" s="1"/>
      <c r="M17" s="1"/>
      <c r="N17" s="1"/>
      <c r="O17" s="1"/>
    </row>
    <row r="18" spans="1:15" x14ac:dyDescent="0.3">
      <c r="A18" s="12" t="s">
        <v>6</v>
      </c>
      <c r="B18" s="54">
        <f>ROUND((B16*B17),0)</f>
        <v>0</v>
      </c>
      <c r="C18" s="22"/>
      <c r="D18" s="22"/>
      <c r="F18" s="29"/>
      <c r="G18" s="71"/>
      <c r="H18" s="1"/>
      <c r="I18" s="1"/>
      <c r="K18" s="1"/>
      <c r="M18" s="1"/>
      <c r="N18" s="1"/>
      <c r="O18" s="1"/>
    </row>
    <row r="19" spans="1:15" x14ac:dyDescent="0.3">
      <c r="A19" s="25"/>
      <c r="B19" s="55"/>
      <c r="C19" s="22"/>
      <c r="D19" s="22"/>
      <c r="F19" s="29"/>
      <c r="G19" s="71"/>
      <c r="H19" s="1"/>
      <c r="I19" s="1"/>
      <c r="K19" s="1"/>
      <c r="M19" s="1"/>
      <c r="N19" s="1"/>
      <c r="O19" s="1"/>
    </row>
    <row r="20" spans="1:15" ht="16.5" customHeight="1" x14ac:dyDescent="0.3">
      <c r="A20" s="43" t="s">
        <v>14</v>
      </c>
      <c r="B20" s="56"/>
      <c r="C20" s="22"/>
      <c r="D20" s="26"/>
      <c r="F20" s="26"/>
      <c r="G20" s="1"/>
      <c r="H20" s="1"/>
      <c r="I20" s="1"/>
      <c r="K20" s="1"/>
      <c r="M20" s="1"/>
      <c r="N20" s="1"/>
      <c r="O20" s="1"/>
    </row>
    <row r="21" spans="1:15" x14ac:dyDescent="0.3">
      <c r="A21" s="11" t="s">
        <v>10</v>
      </c>
      <c r="B21" s="47">
        <f>B2-B9</f>
        <v>3366.25</v>
      </c>
      <c r="C21" s="30"/>
      <c r="D21" s="3"/>
      <c r="G21" s="1"/>
      <c r="H21" s="1"/>
      <c r="I21" s="1"/>
      <c r="K21" s="1"/>
      <c r="M21" s="1"/>
      <c r="N21" s="1"/>
      <c r="O21" s="1"/>
    </row>
    <row r="22" spans="1:15" x14ac:dyDescent="0.3">
      <c r="A22" s="12" t="s">
        <v>5</v>
      </c>
      <c r="B22" s="48">
        <v>0</v>
      </c>
      <c r="C22" s="16"/>
      <c r="D22" s="3"/>
      <c r="G22" s="1"/>
      <c r="H22" s="1"/>
      <c r="I22" s="1"/>
      <c r="K22" s="1"/>
      <c r="M22" s="1"/>
      <c r="N22" s="1"/>
      <c r="O22" s="1"/>
    </row>
    <row r="23" spans="1:15" x14ac:dyDescent="0.3">
      <c r="A23" s="12" t="s">
        <v>6</v>
      </c>
      <c r="B23" s="54">
        <f>B21*B22</f>
        <v>0</v>
      </c>
      <c r="C23" s="4"/>
      <c r="D23" s="3"/>
      <c r="G23" s="1"/>
      <c r="H23" s="1"/>
      <c r="I23" s="1"/>
      <c r="K23" s="1"/>
      <c r="M23" s="1"/>
      <c r="N23" s="1"/>
      <c r="O23" s="1"/>
    </row>
    <row r="24" spans="1:15" x14ac:dyDescent="0.3">
      <c r="B24" s="57"/>
      <c r="C24" s="4"/>
      <c r="D24" s="4"/>
      <c r="F24" s="10"/>
      <c r="H24" s="6"/>
      <c r="I24" s="6"/>
      <c r="L24" s="10"/>
    </row>
    <row r="25" spans="1:15" x14ac:dyDescent="0.3">
      <c r="A25" s="31"/>
      <c r="B25" s="58" t="s">
        <v>28</v>
      </c>
      <c r="D25" s="10"/>
      <c r="E25" s="3"/>
      <c r="F25" s="6"/>
      <c r="G25" s="6"/>
      <c r="H25" s="1"/>
      <c r="J25" s="10"/>
      <c r="L25" s="3"/>
      <c r="N25" s="1"/>
      <c r="O25" s="1"/>
    </row>
    <row r="26" spans="1:15" x14ac:dyDescent="0.3">
      <c r="A26" s="32" t="s">
        <v>12</v>
      </c>
      <c r="B26" s="47">
        <f>B4</f>
        <v>98665000</v>
      </c>
      <c r="D26" s="8"/>
      <c r="E26" s="3"/>
      <c r="F26" s="9"/>
      <c r="G26" s="10"/>
      <c r="H26" s="1"/>
      <c r="J26" s="7"/>
      <c r="L26" s="3"/>
      <c r="N26" s="1"/>
      <c r="O26" s="1"/>
    </row>
    <row r="27" spans="1:15" x14ac:dyDescent="0.3">
      <c r="A27" s="32" t="s">
        <v>13</v>
      </c>
      <c r="B27" s="47">
        <f>M13</f>
        <v>9982070</v>
      </c>
      <c r="D27" s="8"/>
      <c r="E27" s="3"/>
      <c r="F27" s="9"/>
      <c r="G27" s="10"/>
      <c r="H27" s="1"/>
      <c r="J27" s="9"/>
      <c r="L27" s="3"/>
      <c r="N27" s="1"/>
      <c r="O27" s="1"/>
    </row>
    <row r="28" spans="1:15" x14ac:dyDescent="0.3">
      <c r="A28" s="32" t="s">
        <v>29</v>
      </c>
      <c r="B28" s="47">
        <f>B18</f>
        <v>0</v>
      </c>
      <c r="D28" s="8"/>
      <c r="E28" s="3"/>
      <c r="F28" s="9"/>
      <c r="G28" s="10"/>
      <c r="H28" s="1"/>
      <c r="J28" s="9"/>
      <c r="L28" s="3"/>
      <c r="N28" s="1"/>
      <c r="O28" s="1"/>
    </row>
    <row r="29" spans="1:15" x14ac:dyDescent="0.3">
      <c r="A29" s="32" t="s">
        <v>11</v>
      </c>
      <c r="B29" s="47">
        <f>B23</f>
        <v>0</v>
      </c>
      <c r="D29" s="8"/>
      <c r="E29" s="3"/>
      <c r="F29" s="9"/>
      <c r="G29" s="10"/>
      <c r="H29" s="1"/>
      <c r="J29" s="9"/>
      <c r="L29" s="3"/>
      <c r="N29" s="1"/>
      <c r="O29" s="1"/>
    </row>
    <row r="30" spans="1:15" x14ac:dyDescent="0.3">
      <c r="A30" s="33" t="s">
        <v>7</v>
      </c>
      <c r="B30" s="59">
        <f>B26+B27+B28+B29</f>
        <v>108647070</v>
      </c>
      <c r="D30" s="7"/>
      <c r="E30" s="3"/>
      <c r="H30" s="1"/>
      <c r="L30" s="3"/>
      <c r="N30" s="1"/>
      <c r="O30" s="1"/>
    </row>
    <row r="31" spans="1:15" x14ac:dyDescent="0.3">
      <c r="A31" s="33" t="s">
        <v>8</v>
      </c>
      <c r="B31" s="59">
        <f>ROUND(B30*0.9,0)</f>
        <v>97782363</v>
      </c>
      <c r="D31" s="7"/>
      <c r="E31" s="3"/>
      <c r="F31" s="14"/>
      <c r="H31" s="1"/>
      <c r="L31" s="3"/>
      <c r="N31" s="1"/>
      <c r="O31" s="1"/>
    </row>
    <row r="32" spans="1:15" x14ac:dyDescent="0.3">
      <c r="A32" s="33" t="s">
        <v>9</v>
      </c>
      <c r="B32" s="59">
        <f>MROUND(B30*80%,1)</f>
        <v>86917656</v>
      </c>
      <c r="D32" s="7"/>
      <c r="E32" s="3"/>
      <c r="F32" s="14"/>
      <c r="H32" s="1"/>
      <c r="L32" s="3"/>
      <c r="N32" s="1"/>
      <c r="O32" s="1"/>
    </row>
    <row r="33" spans="1:15" x14ac:dyDescent="0.3">
      <c r="A33" s="33" t="s">
        <v>30</v>
      </c>
      <c r="B33" s="59">
        <f>N13</f>
        <v>24534900</v>
      </c>
      <c r="D33" s="3"/>
      <c r="E33" s="3"/>
      <c r="H33" s="1"/>
      <c r="L33" s="3"/>
      <c r="M33" s="34"/>
      <c r="N33" s="1"/>
      <c r="O33" s="1"/>
    </row>
    <row r="34" spans="1:15" x14ac:dyDescent="0.3">
      <c r="A34" s="32" t="s">
        <v>31</v>
      </c>
      <c r="B34" s="59">
        <f>C4+M13</f>
        <v>49983680</v>
      </c>
      <c r="D34" s="3"/>
      <c r="E34" s="3"/>
      <c r="H34" s="1"/>
      <c r="L34" s="3"/>
      <c r="M34" s="34"/>
      <c r="N34" s="1"/>
      <c r="O34" s="1"/>
    </row>
    <row r="35" spans="1:15" x14ac:dyDescent="0.3">
      <c r="A35" s="1"/>
      <c r="O35" s="34"/>
    </row>
    <row r="36" spans="1:15" x14ac:dyDescent="0.3">
      <c r="A36" s="1"/>
      <c r="L36" s="35"/>
      <c r="O36" s="34"/>
    </row>
    <row r="37" spans="1:15" x14ac:dyDescent="0.3">
      <c r="A37" s="1"/>
      <c r="B37" s="60">
        <f>B30*0.03/12</f>
        <v>271617.67499999999</v>
      </c>
      <c r="L37" s="35"/>
      <c r="O37" s="34"/>
    </row>
    <row r="38" spans="1:15" x14ac:dyDescent="0.3">
      <c r="A38" s="1"/>
      <c r="L38" s="35"/>
      <c r="O38" s="34"/>
    </row>
    <row r="39" spans="1:15" x14ac:dyDescent="0.3">
      <c r="A39" s="1"/>
      <c r="L39" s="35"/>
      <c r="O39" s="34"/>
    </row>
    <row r="40" spans="1:15" x14ac:dyDescent="0.3">
      <c r="A40" s="1"/>
      <c r="L40" s="35"/>
      <c r="O40" s="34"/>
    </row>
    <row r="41" spans="1:15" x14ac:dyDescent="0.3">
      <c r="A41" s="1"/>
      <c r="L41" s="35"/>
      <c r="O41" s="34"/>
    </row>
    <row r="42" spans="1:15" x14ac:dyDescent="0.3">
      <c r="A42" s="1"/>
      <c r="L42" s="35"/>
      <c r="O42" s="34"/>
    </row>
    <row r="43" spans="1:15" x14ac:dyDescent="0.3">
      <c r="A43" s="1"/>
    </row>
    <row r="44" spans="1:15" x14ac:dyDescent="0.3">
      <c r="A44" s="1"/>
    </row>
    <row r="45" spans="1:15" x14ac:dyDescent="0.3">
      <c r="A45" s="1"/>
      <c r="B45" s="46"/>
    </row>
    <row r="46" spans="1:15" x14ac:dyDescent="0.3">
      <c r="A46" s="1"/>
      <c r="B46" s="46"/>
    </row>
    <row r="47" spans="1:15" x14ac:dyDescent="0.3">
      <c r="A47" s="1"/>
      <c r="B47" s="46"/>
    </row>
    <row r="48" spans="1:15" x14ac:dyDescent="0.3">
      <c r="A48" s="1"/>
      <c r="B48" s="46"/>
    </row>
    <row r="49" spans="1:10" x14ac:dyDescent="0.3">
      <c r="A49" s="1"/>
      <c r="B49" s="46"/>
    </row>
    <row r="50" spans="1:10" x14ac:dyDescent="0.3">
      <c r="A50" s="1"/>
      <c r="B50" s="46"/>
    </row>
    <row r="51" spans="1:10" x14ac:dyDescent="0.3">
      <c r="A51" s="1"/>
      <c r="B51" s="46"/>
    </row>
    <row r="52" spans="1:10" x14ac:dyDescent="0.3">
      <c r="A52" s="1"/>
      <c r="B52" s="46"/>
    </row>
    <row r="53" spans="1:10" x14ac:dyDescent="0.3">
      <c r="A53" s="1"/>
      <c r="B53" s="46"/>
    </row>
    <row r="54" spans="1:10" x14ac:dyDescent="0.3">
      <c r="A54" s="1"/>
      <c r="B54" s="46"/>
      <c r="F54" s="36"/>
      <c r="G54" s="36"/>
      <c r="H54" s="36"/>
      <c r="I54" s="36"/>
      <c r="J54" s="5"/>
    </row>
    <row r="55" spans="1:10" x14ac:dyDescent="0.3">
      <c r="A55" s="1"/>
      <c r="B55" s="46"/>
      <c r="F55" s="34"/>
      <c r="G55" s="1"/>
      <c r="H55" s="34"/>
      <c r="I55" s="34"/>
    </row>
    <row r="56" spans="1:10" x14ac:dyDescent="0.3">
      <c r="A56" s="1"/>
      <c r="B56" s="46"/>
      <c r="F56" s="34"/>
      <c r="G56" s="34"/>
      <c r="H56" s="45"/>
      <c r="I56" s="45"/>
    </row>
    <row r="57" spans="1:10" x14ac:dyDescent="0.3">
      <c r="A57" s="1"/>
      <c r="B57" s="46"/>
      <c r="F57" s="34"/>
      <c r="G57" s="34"/>
      <c r="H57" s="34"/>
      <c r="I57" s="34"/>
    </row>
    <row r="58" spans="1:10" x14ac:dyDescent="0.3">
      <c r="A58" s="1"/>
      <c r="B58" s="46"/>
      <c r="F58" s="34"/>
      <c r="G58" s="72"/>
      <c r="H58" s="34"/>
      <c r="I58" s="34"/>
    </row>
    <row r="59" spans="1:10" x14ac:dyDescent="0.3">
      <c r="A59" s="1"/>
      <c r="B59" s="46"/>
      <c r="F59" s="34"/>
      <c r="G59" s="34"/>
      <c r="H59" s="34"/>
      <c r="I59" s="34"/>
    </row>
    <row r="60" spans="1:10" x14ac:dyDescent="0.3">
      <c r="A60" s="1"/>
      <c r="B60" s="46"/>
      <c r="F60" s="34"/>
      <c r="G60" s="34"/>
      <c r="H60" s="34"/>
      <c r="I60" s="34"/>
    </row>
    <row r="61" spans="1:10" x14ac:dyDescent="0.3">
      <c r="A61" s="1"/>
      <c r="B61" s="46"/>
      <c r="F61" s="34"/>
      <c r="G61" s="34"/>
      <c r="H61" s="34"/>
      <c r="I61" s="34"/>
    </row>
    <row r="62" spans="1:10" x14ac:dyDescent="0.3">
      <c r="A62" s="1"/>
      <c r="B62" s="46"/>
      <c r="F62" s="34"/>
      <c r="G62" s="34"/>
      <c r="H62" s="34"/>
      <c r="I62" s="34"/>
    </row>
    <row r="63" spans="1:10" x14ac:dyDescent="0.3">
      <c r="A63" s="1"/>
      <c r="B63" s="46"/>
      <c r="F63" s="34"/>
      <c r="G63" s="34"/>
      <c r="H63" s="34"/>
      <c r="I63" s="34"/>
    </row>
    <row r="64" spans="1:10" x14ac:dyDescent="0.3">
      <c r="A64" s="1"/>
      <c r="B64" s="46"/>
      <c r="F64" s="34"/>
      <c r="G64" s="34"/>
      <c r="H64" s="34"/>
      <c r="I64" s="34"/>
    </row>
    <row r="65" spans="1:6" x14ac:dyDescent="0.3">
      <c r="A65" s="1"/>
      <c r="B65" s="46"/>
    </row>
    <row r="66" spans="1:6" x14ac:dyDescent="0.3">
      <c r="A66" s="1"/>
      <c r="B66" s="46"/>
    </row>
    <row r="67" spans="1:6" x14ac:dyDescent="0.3">
      <c r="A67" s="1"/>
      <c r="B67" s="46"/>
    </row>
    <row r="68" spans="1:6" x14ac:dyDescent="0.3">
      <c r="A68" s="1"/>
      <c r="B68" s="46"/>
    </row>
    <row r="69" spans="1:6" x14ac:dyDescent="0.3">
      <c r="A69" s="1"/>
      <c r="B69" s="46"/>
    </row>
    <row r="70" spans="1:6" x14ac:dyDescent="0.3">
      <c r="A70" s="1"/>
      <c r="B70" s="46"/>
      <c r="F70" s="37"/>
    </row>
    <row r="71" spans="1:6" x14ac:dyDescent="0.3">
      <c r="A71" s="1"/>
      <c r="B71" s="46"/>
      <c r="F71" s="37"/>
    </row>
    <row r="72" spans="1:6" x14ac:dyDescent="0.3">
      <c r="A72" s="1"/>
      <c r="B72" s="46"/>
      <c r="F72" s="37"/>
    </row>
    <row r="73" spans="1:6" x14ac:dyDescent="0.3">
      <c r="A73" s="1"/>
      <c r="B73" s="46"/>
      <c r="F73" s="37"/>
    </row>
    <row r="74" spans="1:6" x14ac:dyDescent="0.3">
      <c r="A74" s="1"/>
      <c r="B74" s="46"/>
      <c r="F74" s="37"/>
    </row>
    <row r="75" spans="1:6" x14ac:dyDescent="0.3">
      <c r="A75" s="1"/>
      <c r="B75" s="46"/>
      <c r="F75" s="37"/>
    </row>
    <row r="76" spans="1:6" x14ac:dyDescent="0.3">
      <c r="A76" s="1"/>
      <c r="B76" s="46"/>
      <c r="F76" s="37"/>
    </row>
    <row r="77" spans="1:6" x14ac:dyDescent="0.3">
      <c r="A77" s="1"/>
      <c r="B77" s="46"/>
      <c r="F77" s="37"/>
    </row>
    <row r="78" spans="1:6" x14ac:dyDescent="0.3">
      <c r="A78" s="1"/>
      <c r="B78" s="46"/>
      <c r="F78" s="37"/>
    </row>
    <row r="79" spans="1:6" x14ac:dyDescent="0.3">
      <c r="A79" s="1"/>
      <c r="B79" s="46"/>
      <c r="F79" s="37"/>
    </row>
    <row r="80" spans="1:6" x14ac:dyDescent="0.3">
      <c r="A80" s="1"/>
      <c r="B80" s="46"/>
    </row>
    <row r="81" spans="1:2" x14ac:dyDescent="0.3">
      <c r="A81" s="1"/>
      <c r="B81" s="46"/>
    </row>
    <row r="82" spans="1:2" x14ac:dyDescent="0.3">
      <c r="A82" s="1"/>
      <c r="B82" s="46"/>
    </row>
    <row r="83" spans="1:2" x14ac:dyDescent="0.3">
      <c r="A83" s="1"/>
      <c r="B83" s="46"/>
    </row>
    <row r="84" spans="1:2" x14ac:dyDescent="0.3">
      <c r="A84" s="1"/>
      <c r="B84" s="46"/>
    </row>
    <row r="85" spans="1:2" x14ac:dyDescent="0.3">
      <c r="A85" s="1"/>
      <c r="B85" s="46"/>
    </row>
    <row r="86" spans="1:2" x14ac:dyDescent="0.3">
      <c r="A86" s="1"/>
      <c r="B86" s="46"/>
    </row>
    <row r="87" spans="1:2" x14ac:dyDescent="0.3">
      <c r="A87" s="1"/>
      <c r="B87" s="46"/>
    </row>
    <row r="88" spans="1:2" x14ac:dyDescent="0.3">
      <c r="A88" s="1"/>
      <c r="B88" s="46"/>
    </row>
    <row r="89" spans="1:2" x14ac:dyDescent="0.3">
      <c r="A89" s="1"/>
      <c r="B89" s="46"/>
    </row>
    <row r="90" spans="1:2" x14ac:dyDescent="0.3">
      <c r="A90" s="1"/>
      <c r="B90" s="46"/>
    </row>
    <row r="91" spans="1:2" x14ac:dyDescent="0.3">
      <c r="A91" s="1"/>
      <c r="B91" s="46"/>
    </row>
    <row r="92" spans="1:2" x14ac:dyDescent="0.3">
      <c r="A92" s="1"/>
      <c r="B92" s="46"/>
    </row>
    <row r="93" spans="1:2" x14ac:dyDescent="0.3">
      <c r="A93" s="1"/>
      <c r="B93" s="46"/>
    </row>
    <row r="94" spans="1:2" x14ac:dyDescent="0.3">
      <c r="A94" s="1"/>
      <c r="B94" s="46"/>
    </row>
    <row r="95" spans="1:2" x14ac:dyDescent="0.3">
      <c r="A95" s="1"/>
      <c r="B95" s="46"/>
    </row>
    <row r="96" spans="1:2" x14ac:dyDescent="0.3">
      <c r="A96" s="1"/>
      <c r="B96" s="46"/>
    </row>
    <row r="97" spans="1:2" x14ac:dyDescent="0.3">
      <c r="A97" s="1"/>
      <c r="B97" s="46"/>
    </row>
    <row r="98" spans="1:2" x14ac:dyDescent="0.3">
      <c r="A98" s="1"/>
      <c r="B98" s="46"/>
    </row>
    <row r="99" spans="1:2" x14ac:dyDescent="0.3">
      <c r="A99" s="1"/>
      <c r="B99" s="46"/>
    </row>
    <row r="100" spans="1:2" x14ac:dyDescent="0.3">
      <c r="A100" s="1"/>
      <c r="B100" s="46"/>
    </row>
    <row r="101" spans="1:2" x14ac:dyDescent="0.3">
      <c r="A101" s="1"/>
      <c r="B101" s="46"/>
    </row>
    <row r="102" spans="1:2" x14ac:dyDescent="0.3">
      <c r="A102" s="1"/>
      <c r="B102" s="46"/>
    </row>
    <row r="103" spans="1:2" x14ac:dyDescent="0.3">
      <c r="A103" s="1"/>
      <c r="B103" s="46"/>
    </row>
    <row r="104" spans="1:2" x14ac:dyDescent="0.3">
      <c r="A104" s="1"/>
      <c r="B104" s="46"/>
    </row>
    <row r="105" spans="1:2" x14ac:dyDescent="0.3">
      <c r="A105" s="1"/>
      <c r="B105" s="46"/>
    </row>
    <row r="106" spans="1:2" x14ac:dyDescent="0.3">
      <c r="A106" s="1"/>
      <c r="B106" s="46"/>
    </row>
    <row r="107" spans="1:2" x14ac:dyDescent="0.3">
      <c r="A107" s="1"/>
      <c r="B107" s="46"/>
    </row>
    <row r="108" spans="1:2" x14ac:dyDescent="0.3">
      <c r="A108" s="1"/>
      <c r="B108" s="46"/>
    </row>
    <row r="109" spans="1:2" x14ac:dyDescent="0.3">
      <c r="A109" s="1"/>
      <c r="B109" s="46"/>
    </row>
    <row r="110" spans="1:2" x14ac:dyDescent="0.3">
      <c r="A110" s="1"/>
      <c r="B110" s="46"/>
    </row>
    <row r="111" spans="1:2" x14ac:dyDescent="0.3">
      <c r="A111" s="1"/>
      <c r="B111" s="46"/>
    </row>
    <row r="112" spans="1:2" x14ac:dyDescent="0.3">
      <c r="A112" s="1"/>
      <c r="B112" s="46"/>
    </row>
    <row r="113" spans="1:2" x14ac:dyDescent="0.3">
      <c r="A113" s="1"/>
      <c r="B113" s="46"/>
    </row>
    <row r="114" spans="1:2" x14ac:dyDescent="0.3">
      <c r="A114" s="1"/>
      <c r="B114" s="46"/>
    </row>
    <row r="115" spans="1:2" x14ac:dyDescent="0.3">
      <c r="A115" s="1"/>
      <c r="B115" s="46"/>
    </row>
    <row r="116" spans="1:2" x14ac:dyDescent="0.3">
      <c r="A116" s="1"/>
      <c r="B116" s="46"/>
    </row>
    <row r="117" spans="1:2" x14ac:dyDescent="0.3">
      <c r="A117" s="1"/>
      <c r="B117" s="46"/>
    </row>
    <row r="118" spans="1:2" x14ac:dyDescent="0.3">
      <c r="A118" s="1"/>
      <c r="B118" s="46"/>
    </row>
    <row r="119" spans="1:2" x14ac:dyDescent="0.3">
      <c r="A119" s="1"/>
      <c r="B119" s="46"/>
    </row>
    <row r="120" spans="1:2" x14ac:dyDescent="0.3">
      <c r="A120" s="1"/>
      <c r="B120" s="46"/>
    </row>
    <row r="121" spans="1:2" x14ac:dyDescent="0.3">
      <c r="A121" s="1"/>
      <c r="B121" s="46"/>
    </row>
    <row r="122" spans="1:2" x14ac:dyDescent="0.3">
      <c r="A122" s="1"/>
      <c r="B122" s="46"/>
    </row>
    <row r="123" spans="1:2" x14ac:dyDescent="0.3">
      <c r="A123" s="1"/>
      <c r="B123" s="46"/>
    </row>
    <row r="124" spans="1:2" x14ac:dyDescent="0.3">
      <c r="A124" s="1"/>
      <c r="B124" s="46"/>
    </row>
    <row r="125" spans="1:2" x14ac:dyDescent="0.3">
      <c r="A125" s="1"/>
      <c r="B125" s="46"/>
    </row>
    <row r="126" spans="1:2" x14ac:dyDescent="0.3">
      <c r="A126" s="1"/>
      <c r="B126" s="46"/>
    </row>
    <row r="127" spans="1:2" x14ac:dyDescent="0.3">
      <c r="A127" s="1"/>
      <c r="B127" s="46"/>
    </row>
    <row r="128" spans="1:2" x14ac:dyDescent="0.3">
      <c r="A128" s="1"/>
      <c r="B128" s="46"/>
    </row>
    <row r="129" spans="1:2" x14ac:dyDescent="0.3">
      <c r="A129" s="1"/>
      <c r="B129" s="46"/>
    </row>
    <row r="130" spans="1:2" x14ac:dyDescent="0.3">
      <c r="A130" s="1"/>
      <c r="B130" s="46"/>
    </row>
    <row r="131" spans="1:2" x14ac:dyDescent="0.3">
      <c r="A131" s="1"/>
      <c r="B131" s="46"/>
    </row>
    <row r="132" spans="1:2" x14ac:dyDescent="0.3">
      <c r="A132" s="1"/>
      <c r="B132" s="46"/>
    </row>
    <row r="133" spans="1:2" x14ac:dyDescent="0.3">
      <c r="A133" s="1"/>
      <c r="B133" s="46"/>
    </row>
    <row r="134" spans="1:2" x14ac:dyDescent="0.3">
      <c r="A134" s="1"/>
      <c r="B134" s="46"/>
    </row>
    <row r="135" spans="1:2" x14ac:dyDescent="0.3">
      <c r="A135" s="1"/>
      <c r="B135" s="46"/>
    </row>
    <row r="136" spans="1:2" x14ac:dyDescent="0.3">
      <c r="A136" s="1"/>
      <c r="B136" s="46"/>
    </row>
    <row r="137" spans="1:2" x14ac:dyDescent="0.3">
      <c r="A137" s="1"/>
      <c r="B137" s="46"/>
    </row>
    <row r="138" spans="1:2" x14ac:dyDescent="0.3">
      <c r="A138" s="1"/>
      <c r="B138" s="46"/>
    </row>
    <row r="139" spans="1:2" x14ac:dyDescent="0.3">
      <c r="A139" s="1"/>
      <c r="B139" s="46"/>
    </row>
    <row r="140" spans="1:2" x14ac:dyDescent="0.3">
      <c r="A140" s="1"/>
      <c r="B140" s="46"/>
    </row>
    <row r="141" spans="1:2" x14ac:dyDescent="0.3">
      <c r="A141" s="1"/>
      <c r="B141" s="46"/>
    </row>
    <row r="142" spans="1:2" x14ac:dyDescent="0.3">
      <c r="A142" s="1"/>
      <c r="B142" s="46"/>
    </row>
    <row r="143" spans="1:2" x14ac:dyDescent="0.3">
      <c r="A143" s="1"/>
      <c r="B143" s="46"/>
    </row>
    <row r="144" spans="1:2" x14ac:dyDescent="0.3">
      <c r="A144" s="1"/>
      <c r="B144" s="46"/>
    </row>
    <row r="145" spans="1:2" x14ac:dyDescent="0.3">
      <c r="A145" s="1"/>
      <c r="B145" s="46"/>
    </row>
    <row r="146" spans="1:2" x14ac:dyDescent="0.3">
      <c r="A146" s="1"/>
      <c r="B146" s="46"/>
    </row>
    <row r="147" spans="1:2" x14ac:dyDescent="0.3">
      <c r="A147" s="1"/>
      <c r="B147" s="46"/>
    </row>
    <row r="148" spans="1:2" x14ac:dyDescent="0.3">
      <c r="A148" s="1"/>
      <c r="B148" s="46"/>
    </row>
    <row r="149" spans="1:2" x14ac:dyDescent="0.3">
      <c r="A149" s="1"/>
      <c r="B149" s="46"/>
    </row>
    <row r="150" spans="1:2" x14ac:dyDescent="0.3">
      <c r="A150" s="1"/>
      <c r="B150" s="46"/>
    </row>
    <row r="151" spans="1:2" x14ac:dyDescent="0.3">
      <c r="A151" s="1"/>
      <c r="B151" s="46"/>
    </row>
    <row r="152" spans="1:2" x14ac:dyDescent="0.3">
      <c r="A152" s="1"/>
      <c r="B152" s="46"/>
    </row>
    <row r="153" spans="1:2" x14ac:dyDescent="0.3">
      <c r="A153" s="1"/>
      <c r="B153" s="46"/>
    </row>
    <row r="154" spans="1:2" x14ac:dyDescent="0.3">
      <c r="A154" s="1"/>
      <c r="B154" s="46"/>
    </row>
    <row r="155" spans="1:2" x14ac:dyDescent="0.3">
      <c r="A155" s="1"/>
      <c r="B155" s="46"/>
    </row>
    <row r="156" spans="1:2" x14ac:dyDescent="0.3">
      <c r="A156" s="1"/>
      <c r="B156" s="46"/>
    </row>
    <row r="157" spans="1:2" x14ac:dyDescent="0.3">
      <c r="A157" s="1"/>
      <c r="B157" s="46"/>
    </row>
    <row r="158" spans="1:2" x14ac:dyDescent="0.3">
      <c r="A158" s="1"/>
      <c r="B158" s="46"/>
    </row>
    <row r="159" spans="1:2" x14ac:dyDescent="0.3">
      <c r="A159" s="1"/>
      <c r="B159" s="46"/>
    </row>
    <row r="160" spans="1:2" x14ac:dyDescent="0.3">
      <c r="A160" s="1"/>
      <c r="B160" s="46"/>
    </row>
    <row r="161" spans="1:2" x14ac:dyDescent="0.3">
      <c r="A161" s="1"/>
      <c r="B161" s="46"/>
    </row>
    <row r="162" spans="1:2" x14ac:dyDescent="0.3">
      <c r="A162" s="1"/>
      <c r="B162" s="46"/>
    </row>
    <row r="163" spans="1:2" x14ac:dyDescent="0.3">
      <c r="A163" s="1"/>
      <c r="B163" s="46"/>
    </row>
    <row r="164" spans="1:2" x14ac:dyDescent="0.3">
      <c r="A164" s="1"/>
      <c r="B164" s="46"/>
    </row>
    <row r="165" spans="1:2" x14ac:dyDescent="0.3">
      <c r="A165" s="1"/>
      <c r="B165" s="46"/>
    </row>
    <row r="166" spans="1:2" x14ac:dyDescent="0.3">
      <c r="A166" s="1"/>
      <c r="B166" s="46"/>
    </row>
    <row r="167" spans="1:2" x14ac:dyDescent="0.3">
      <c r="A167" s="1"/>
      <c r="B167" s="46"/>
    </row>
    <row r="168" spans="1:2" x14ac:dyDescent="0.3">
      <c r="A168" s="1"/>
      <c r="B168" s="46"/>
    </row>
    <row r="169" spans="1:2" x14ac:dyDescent="0.3">
      <c r="A169" s="1"/>
      <c r="B169" s="46"/>
    </row>
    <row r="170" spans="1:2" x14ac:dyDescent="0.3">
      <c r="A170" s="1"/>
      <c r="B170" s="46"/>
    </row>
  </sheetData>
  <phoneticPr fontId="11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7FF0B-2DF4-4103-A954-34E13FD320D7}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325B-6933-4149-9E9A-67E1944B01E1}">
  <dimension ref="A1"/>
  <sheetViews>
    <sheetView tabSelected="1" topLeftCell="A13" workbookViewId="0">
      <selection activeCell="B35" sqref="B3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RR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116-PC</cp:lastModifiedBy>
  <dcterms:created xsi:type="dcterms:W3CDTF">2014-10-16T12:20:47Z</dcterms:created>
  <dcterms:modified xsi:type="dcterms:W3CDTF">2025-01-24T07:38:44Z</dcterms:modified>
</cp:coreProperties>
</file>