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badevi\DIPU KALIPADA KUNAR\"/>
    </mc:Choice>
  </mc:AlternateContent>
  <xr:revisionPtr revIDLastSave="0" documentId="13_ncr:1_{83F51018-2E38-4189-BCE8-84CD0F45A755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O36" i="4" l="1"/>
  <c r="O35" i="4"/>
  <c r="O29" i="4"/>
  <c r="O34" i="4"/>
  <c r="O33" i="4"/>
  <c r="O32" i="4"/>
  <c r="O31" i="4"/>
  <c r="O30" i="4"/>
  <c r="O28" i="4"/>
  <c r="O27" i="4"/>
  <c r="O26" i="4"/>
  <c r="O25" i="4"/>
  <c r="O24" i="4"/>
  <c r="O23" i="4"/>
  <c r="O22" i="4"/>
  <c r="R7" i="4" l="1"/>
  <c r="Q7" i="4"/>
  <c r="R6" i="4"/>
  <c r="Q6" i="4"/>
  <c r="C8" i="4"/>
  <c r="C9" i="4"/>
  <c r="C10" i="4"/>
  <c r="C11" i="4"/>
  <c r="C12" i="4"/>
  <c r="C13" i="4"/>
  <c r="C14" i="4"/>
  <c r="C15" i="4"/>
  <c r="C2" i="4"/>
  <c r="H25" i="4"/>
  <c r="H23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Q3" i="4" s="1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<sst xmlns="http://schemas.openxmlformats.org/spreadsheetml/2006/main" count="30" uniqueCount="27">
  <si>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</si>
  <si>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</si>
  <si>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</si>
  <si>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</si>
  <si>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</si>
  <si>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</si>
  <si>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</si>
  <si>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</si>
  <si>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</si>
  <si>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</si>
  <si>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</si>
  <si>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</si>
  <si>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</si>
  <si>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1004, 10th Floor, Wing - B, SAPPHIRE, BHOIR JEWELS, Village - Navagaon / Gaodevi, Taluka - Kalyan, </t>
  </si>
  <si>
    <t>ca</t>
  </si>
  <si>
    <t>bal</t>
  </si>
  <si>
    <t>op terr</t>
  </si>
  <si>
    <t>fb</t>
  </si>
  <si>
    <t xml:space="preserve">rate </t>
  </si>
  <si>
    <t>fmv</t>
  </si>
  <si>
    <t>Draft  - 47 lakhs</t>
  </si>
  <si>
    <t>24.12.24</t>
  </si>
  <si>
    <t>11.10.24</t>
  </si>
  <si>
    <t>mca</t>
  </si>
  <si>
    <t>RERA CA</t>
  </si>
  <si>
    <t>7500/- to 8500 on bua</t>
  </si>
  <si>
    <t>prt bcc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</si>
</sst>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2A992B-FCC0-4EB4-B832-3C2B70E05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16B1E-6EA2-4D3F-AB8F-9977758A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136027-B304-4A17-9FA3-576D5B29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286556</xdr:colOff>
      <xdr:row>50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D9B96C-C08B-43DA-9566-228C425AB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772956" cy="8192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277029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A6F97-F977-406C-8415-5B7213CA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763429" cy="8154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D1" zoomScaleNormal="100"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500</v>
      </c>
      <c r="C2" s="4">
        <f>B2*1.1</f>
        <v>550</v>
      </c>
      <c r="D2" s="4">
        <f t="shared" ref="D2:D13" si="2">C2*1.2</f>
        <v>660</v>
      </c>
      <c r="E2" s="16">
        <f t="shared" ref="E2:E13" si="3">R2</f>
        <v>5750000</v>
      </c>
      <c r="F2" s="15">
        <f t="shared" ref="F2:F13" si="4">ROUND((E2/B2),0)</f>
        <v>11500</v>
      </c>
      <c r="G2" s="10">
        <f t="shared" ref="G2:G13" si="5">ROUND((E2/C2),0)</f>
        <v>10455</v>
      </c>
      <c r="H2" s="10">
        <f t="shared" ref="H2:H13" si="6">ROUND((E2/D2),0)</f>
        <v>8712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</v>
      </c>
      <c r="R2" s="2">
        <v>5750000</v>
      </c>
      <c r="S2" s="8"/>
      <c r="T2" s="8"/>
    </row>
    <row r="3" spans="1:20" x14ac:dyDescent="0.25">
      <c r="A3" s="4">
        <f t="shared" si="0"/>
        <v>0</v>
      </c>
      <c r="B3" s="4">
        <f t="shared" si="1"/>
        <v>670.13888888888903</v>
      </c>
      <c r="C3" s="4">
        <f t="shared" ref="C3:C15" si="9">B3*1.1</f>
        <v>737.15277777777794</v>
      </c>
      <c r="D3" s="4">
        <f t="shared" si="2"/>
        <v>884.58333333333348</v>
      </c>
      <c r="E3" s="16">
        <f t="shared" si="3"/>
        <v>6040000</v>
      </c>
      <c r="F3" s="10">
        <f t="shared" si="4"/>
        <v>9013</v>
      </c>
      <c r="G3" s="10">
        <f t="shared" si="5"/>
        <v>8194</v>
      </c>
      <c r="H3" s="10">
        <f t="shared" si="6"/>
        <v>6828</v>
      </c>
      <c r="I3" s="4" t="e">
        <f>#REF!</f>
        <v>#REF!</v>
      </c>
      <c r="J3" s="4">
        <f t="shared" si="7"/>
        <v>0</v>
      </c>
      <c r="O3">
        <v>965</v>
      </c>
      <c r="P3">
        <f t="shared" si="8"/>
        <v>804.16666666666674</v>
      </c>
      <c r="Q3">
        <f t="shared" ref="Q3:Q12" si="10">P3/1.2</f>
        <v>670.13888888888903</v>
      </c>
      <c r="R3" s="2">
        <v>6040000</v>
      </c>
      <c r="S3" s="8"/>
      <c r="T3" s="8"/>
    </row>
    <row r="4" spans="1:20" x14ac:dyDescent="0.25">
      <c r="A4" s="4">
        <f t="shared" si="0"/>
        <v>0</v>
      </c>
      <c r="B4" s="4">
        <f t="shared" si="1"/>
        <v>523.4848484848485</v>
      </c>
      <c r="C4" s="4">
        <f t="shared" si="9"/>
        <v>575.83333333333337</v>
      </c>
      <c r="D4" s="4">
        <f t="shared" si="2"/>
        <v>691</v>
      </c>
      <c r="E4" s="16">
        <f t="shared" si="3"/>
        <v>6270000</v>
      </c>
      <c r="F4" s="15">
        <f t="shared" si="4"/>
        <v>11977</v>
      </c>
      <c r="G4" s="10">
        <f t="shared" si="5"/>
        <v>10889</v>
      </c>
      <c r="H4" s="10">
        <f t="shared" si="6"/>
        <v>9074</v>
      </c>
      <c r="I4" s="4" t="e">
        <f>#REF!</f>
        <v>#REF!</v>
      </c>
      <c r="J4" s="4">
        <f t="shared" si="7"/>
        <v>0</v>
      </c>
      <c r="O4">
        <v>691</v>
      </c>
      <c r="P4">
        <f t="shared" si="8"/>
        <v>575.83333333333337</v>
      </c>
      <c r="Q4">
        <f>P4/1.1</f>
        <v>523.4848484848485</v>
      </c>
      <c r="R4" s="2">
        <v>6270000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304</v>
      </c>
      <c r="C5" s="4">
        <f t="shared" si="9"/>
        <v>334.40000000000003</v>
      </c>
      <c r="D5" s="4">
        <f t="shared" si="2"/>
        <v>401.28000000000003</v>
      </c>
      <c r="E5" s="16">
        <f t="shared" si="3"/>
        <v>6495000</v>
      </c>
      <c r="F5" s="10">
        <f t="shared" si="4"/>
        <v>21365</v>
      </c>
      <c r="G5" s="10">
        <f t="shared" si="5"/>
        <v>19423</v>
      </c>
      <c r="H5" s="10">
        <f t="shared" si="6"/>
        <v>16186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304</v>
      </c>
      <c r="R5" s="2">
        <v>6495000</v>
      </c>
      <c r="S5" s="8"/>
      <c r="T5" s="8"/>
    </row>
    <row r="6" spans="1:20" x14ac:dyDescent="0.25">
      <c r="A6" s="4">
        <f t="shared" si="0"/>
        <v>0</v>
      </c>
      <c r="B6" s="4">
        <f t="shared" si="1"/>
        <v>484.72</v>
      </c>
      <c r="C6" s="4">
        <f t="shared" si="9"/>
        <v>533.19200000000012</v>
      </c>
      <c r="D6" s="4">
        <f t="shared" si="2"/>
        <v>639.83040000000017</v>
      </c>
      <c r="E6" s="16">
        <f t="shared" si="3"/>
        <v>5112500</v>
      </c>
      <c r="F6" s="15">
        <f t="shared" si="4"/>
        <v>10547</v>
      </c>
      <c r="G6" s="10">
        <f t="shared" si="5"/>
        <v>9588</v>
      </c>
      <c r="H6" s="10">
        <f t="shared" si="6"/>
        <v>7990</v>
      </c>
      <c r="I6" s="4" t="e">
        <f>#REF!</f>
        <v>#REF!</v>
      </c>
      <c r="J6" s="4" t="str">
        <f t="shared" si="7"/>
        <v>24.12.24</v>
      </c>
      <c r="O6">
        <v>0</v>
      </c>
      <c r="P6">
        <f t="shared" si="8"/>
        <v>0</v>
      </c>
      <c r="Q6">
        <f>349.91+32.92+59.07+42.82</f>
        <v>484.72</v>
      </c>
      <c r="R6" s="2">
        <f>4750000+332500+30000</f>
        <v>5112500</v>
      </c>
      <c r="S6" s="8" t="s">
        <v>21</v>
      </c>
      <c r="T6" s="8">
        <v>5</v>
      </c>
    </row>
    <row r="7" spans="1:20" x14ac:dyDescent="0.25">
      <c r="A7" s="4">
        <f t="shared" si="0"/>
        <v>0</v>
      </c>
      <c r="B7" s="4">
        <f t="shared" si="1"/>
        <v>524.21</v>
      </c>
      <c r="C7" s="4">
        <f t="shared" si="9"/>
        <v>576.63100000000009</v>
      </c>
      <c r="D7" s="4">
        <f t="shared" si="2"/>
        <v>691.95720000000006</v>
      </c>
      <c r="E7" s="5">
        <f t="shared" si="3"/>
        <v>5118000</v>
      </c>
      <c r="F7" s="15">
        <f t="shared" si="4"/>
        <v>9763</v>
      </c>
      <c r="G7" s="10">
        <f t="shared" si="5"/>
        <v>8876</v>
      </c>
      <c r="H7" s="10">
        <f t="shared" si="6"/>
        <v>7396</v>
      </c>
      <c r="I7" s="4" t="e">
        <f>#REF!</f>
        <v>#REF!</v>
      </c>
      <c r="J7" s="4" t="str">
        <f t="shared" si="7"/>
        <v>11.10.24</v>
      </c>
      <c r="O7">
        <v>0</v>
      </c>
      <c r="P7">
        <f t="shared" si="8"/>
        <v>0</v>
      </c>
      <c r="Q7">
        <f>389.4+32.92+59.07+42.82</f>
        <v>524.21</v>
      </c>
      <c r="R7" s="2">
        <f>4800000+288000+30000</f>
        <v>5118000</v>
      </c>
      <c r="S7" s="8" t="s">
        <v>22</v>
      </c>
      <c r="T7" s="8">
        <v>11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350</v>
      </c>
    </row>
    <row r="20" spans="7:24" x14ac:dyDescent="0.25">
      <c r="G20" t="s">
        <v>15</v>
      </c>
      <c r="H20">
        <v>33</v>
      </c>
    </row>
    <row r="21" spans="7:24" x14ac:dyDescent="0.25">
      <c r="G21" t="s">
        <v>16</v>
      </c>
      <c r="H21">
        <v>53</v>
      </c>
      <c r="J21" t="s">
        <v>23</v>
      </c>
    </row>
    <row r="22" spans="7:24" x14ac:dyDescent="0.25">
      <c r="G22" t="s">
        <v>17</v>
      </c>
      <c r="H22">
        <v>45</v>
      </c>
      <c r="J22">
        <v>9.84</v>
      </c>
      <c r="N22">
        <v>12.31</v>
      </c>
      <c r="O22">
        <f>N22*J22</f>
        <v>121.13040000000001</v>
      </c>
    </row>
    <row r="23" spans="7:24" x14ac:dyDescent="0.25">
      <c r="G23" s="6" t="s">
        <v>24</v>
      </c>
      <c r="H23" s="6">
        <f>SUM(H19:H22)</f>
        <v>481</v>
      </c>
      <c r="J23">
        <v>7.02</v>
      </c>
      <c r="N23">
        <v>3.18</v>
      </c>
      <c r="O23">
        <f t="shared" ref="O23:O34" si="21">N23*J23</f>
        <v>22.323599999999999</v>
      </c>
    </row>
    <row r="24" spans="7:24" x14ac:dyDescent="0.25">
      <c r="G24" t="s">
        <v>18</v>
      </c>
      <c r="H24">
        <v>11200</v>
      </c>
      <c r="J24">
        <v>1.84</v>
      </c>
      <c r="N24">
        <v>3.47</v>
      </c>
      <c r="O24">
        <f t="shared" si="21"/>
        <v>6.3848000000000003</v>
      </c>
    </row>
    <row r="25" spans="7:24" x14ac:dyDescent="0.25">
      <c r="G25" t="s">
        <v>19</v>
      </c>
      <c r="H25">
        <f>H24*H23</f>
        <v>5387200</v>
      </c>
      <c r="J25">
        <v>7.61</v>
      </c>
      <c r="N25">
        <v>8</v>
      </c>
      <c r="O25">
        <f t="shared" si="21"/>
        <v>60.88</v>
      </c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J26">
        <v>2.83</v>
      </c>
      <c r="N26">
        <v>4.32</v>
      </c>
      <c r="O26">
        <f t="shared" si="21"/>
        <v>12.225600000000002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J27">
        <v>10.85</v>
      </c>
      <c r="N27">
        <v>8.89</v>
      </c>
      <c r="O27">
        <f t="shared" si="21"/>
        <v>96.456500000000005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J28">
        <v>2.84</v>
      </c>
      <c r="N28">
        <v>9.6</v>
      </c>
      <c r="O28">
        <f t="shared" si="21"/>
        <v>27.263999999999999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G29" t="s">
        <v>25</v>
      </c>
      <c r="O29">
        <f>SUM(O22:O28)</f>
        <v>346.66490000000005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O30">
        <f t="shared" si="21"/>
        <v>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26</v>
      </c>
      <c r="J31">
        <v>5.64</v>
      </c>
      <c r="N31">
        <v>8.94</v>
      </c>
      <c r="O31">
        <f t="shared" si="21"/>
        <v>50.421599999999991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v>2.68</v>
      </c>
      <c r="N32">
        <v>3.8</v>
      </c>
      <c r="O32">
        <f t="shared" si="21"/>
        <v>10.183999999999999</v>
      </c>
      <c r="P32" s="11"/>
      <c r="Q32" s="11"/>
      <c r="R32" s="11"/>
      <c r="T32" s="11"/>
      <c r="U32" s="11"/>
      <c r="V32" s="11"/>
      <c r="W32" s="11"/>
      <c r="X32" s="11"/>
    </row>
    <row r="33" spans="10:24" x14ac:dyDescent="0.25">
      <c r="J33">
        <v>2.37</v>
      </c>
      <c r="N33">
        <v>8.27</v>
      </c>
      <c r="O33">
        <f t="shared" si="21"/>
        <v>19.599899999999998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J34">
        <v>9.82</v>
      </c>
      <c r="N34">
        <v>2.33</v>
      </c>
      <c r="O34">
        <f t="shared" si="21"/>
        <v>22.880600000000001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10:24" x14ac:dyDescent="0.25">
      <c r="O35">
        <f>SUM(O30:O34)</f>
        <v>103.08609999999999</v>
      </c>
      <c r="Q35" s="11"/>
      <c r="R35" s="11"/>
    </row>
    <row r="36" spans="10:24" x14ac:dyDescent="0.25">
      <c r="O36" s="6">
        <f>O35+O29</f>
        <v>449.75100000000003</v>
      </c>
      <c r="Q36" s="11"/>
      <c r="R36" s="11"/>
      <c r="T36" s="6"/>
    </row>
    <row r="37" spans="10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2025-01-27T07:37:10Z</dcterms:modified>
</cp:coreProperties>
</file>