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7B47F53-417A-4DCA-8086-498A5C2EB4F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C45" i="1"/>
  <c r="A45" i="1"/>
  <c r="E6" i="1"/>
  <c r="A44" i="1"/>
  <c r="C44" i="1" s="1"/>
  <c r="A43" i="1"/>
  <c r="B34" i="1"/>
  <c r="B22" i="1" l="1"/>
  <c r="F6" i="1"/>
  <c r="F8" i="1"/>
  <c r="F41" i="1"/>
  <c r="A41" i="1"/>
  <c r="C41" i="1" s="1"/>
  <c r="A40" i="1"/>
  <c r="C40" i="1" s="1"/>
  <c r="A39" i="1"/>
  <c r="A37" i="1"/>
  <c r="A38" i="1"/>
  <c r="I31" i="1"/>
  <c r="G29" i="1"/>
  <c r="H29" i="1"/>
  <c r="I35" i="1"/>
  <c r="I32" i="1"/>
  <c r="H33" i="1"/>
  <c r="C42" i="1"/>
  <c r="F39" i="1"/>
  <c r="C43" i="1"/>
  <c r="F42" i="1"/>
  <c r="F40" i="1"/>
  <c r="G40" i="1" s="1"/>
  <c r="B10" i="1"/>
  <c r="B11" i="1" s="1"/>
  <c r="B8" i="1"/>
  <c r="B6" i="1"/>
  <c r="B5" i="1"/>
  <c r="B14" i="1" s="1"/>
  <c r="G41" i="1" l="1"/>
  <c r="G39" i="1"/>
  <c r="G42" i="1"/>
  <c r="B12" i="1"/>
  <c r="B13" i="1" s="1"/>
  <c r="C39" i="1"/>
  <c r="C38" i="1"/>
  <c r="C37" i="1"/>
  <c r="B15" i="1" l="1"/>
  <c r="I33" i="1"/>
  <c r="K40" i="1" l="1"/>
  <c r="H44" i="1"/>
  <c r="H43" i="1"/>
  <c r="B17" i="1"/>
  <c r="B19" i="1" s="1"/>
  <c r="I29" i="1"/>
  <c r="I34" i="1"/>
  <c r="F29" i="1"/>
  <c r="B21" i="1" l="1"/>
  <c r="B20" i="1"/>
  <c r="B23" i="1"/>
  <c r="F30" i="1"/>
  <c r="G30" i="1"/>
  <c r="F31" i="1"/>
  <c r="G31" i="1"/>
  <c r="F32" i="1"/>
  <c r="G32" i="1"/>
  <c r="F33" i="1"/>
  <c r="G33" i="1"/>
  <c r="F34" i="1"/>
  <c r="J34" i="1" s="1"/>
  <c r="G34" i="1"/>
  <c r="F35" i="1"/>
  <c r="G35" i="1"/>
  <c r="F37" i="1"/>
  <c r="G37" i="1" s="1"/>
  <c r="F38" i="1"/>
  <c r="G38" i="1" s="1"/>
  <c r="I30" i="1" l="1"/>
  <c r="H34" i="1" l="1"/>
  <c r="H35" i="1"/>
  <c r="H30" i="1" l="1"/>
  <c r="H31" i="1"/>
  <c r="H32" i="1"/>
  <c r="G3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<sst xmlns="http://schemas.openxmlformats.org/spreadsheetml/2006/main" count="31" uniqueCount="28">
  <si>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</si>
  <si>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</si>
  <si>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</si>
  <si>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</si>
  <si>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</si>
  <si>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</si>
  <si>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</si>
  <si>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</si>
  <si>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</si>
  <si>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</si>
  <si>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</si>
  <si>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</si>
  <si>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</si>
  <si>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</si>
  <si>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</si>
  <si>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</si>
  <si>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</si>
  <si>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</si>
  <si>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</si>
  <si>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</si>
  <si>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</si>
  <si>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</si>
  <si>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</si>
  <si>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</si>
  <si>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</si>
  <si>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DV</t>
  </si>
  <si>
    <t>RV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</si>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</sst>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43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0752BF-E51C-46EC-B252-08EB74B3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822122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67875</xdr:colOff>
      <xdr:row>37</xdr:row>
      <xdr:rowOff>48615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F998AE-CFA0-448D-9ACA-B003E6361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02275" cy="7097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14</xdr:col>
      <xdr:colOff>286969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89664E-27D2-4838-BE18-5574A670A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8735644" cy="7363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34</xdr:row>
      <xdr:rowOff>153325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189B-023B-4E18-913F-8DCCDB0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6630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33</xdr:col>
      <xdr:colOff>554059</xdr:colOff>
      <xdr:row>40</xdr:row>
      <xdr:rowOff>124906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2A909-720A-4941-811E-7FB755F0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11526859" cy="7744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75AC2-BB39-4A60-814B-0671FA07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91611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29</xdr:col>
      <xdr:colOff>239434</xdr:colOff>
      <xdr:row>41</xdr:row>
      <xdr:rowOff>20143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EB204-7C93-40C7-B791-DF1D6834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9383434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13" zoomScaleNormal="10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27000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24000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f>51.62*10.764</f>
        <v>555.63767999999993</v>
      </c>
      <c r="F6" s="3">
        <f>E6*1.1</f>
        <v>611.20144800000003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/>
      <c r="F8" s="46">
        <f>56.8*10.764</f>
        <v>611.39519999999993</v>
      </c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24000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27000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556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15012000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27</v>
      </c>
      <c r="B18" s="23">
        <v>1200000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11</v>
      </c>
      <c r="B19" s="23">
        <f>B18+B17</f>
        <v>16212000</v>
      </c>
      <c r="C19" s="23"/>
      <c r="D19" s="10"/>
      <c r="E19" s="5"/>
      <c r="F19" s="33"/>
      <c r="G19" s="5"/>
      <c r="H19" s="6"/>
      <c r="M19" s="5"/>
      <c r="N19" s="6"/>
    </row>
    <row r="20" spans="1:14" ht="16.5" x14ac:dyDescent="0.3">
      <c r="A20" s="16" t="s">
        <v>26</v>
      </c>
      <c r="B20" s="23">
        <f>B19*0.98</f>
        <v>15887760</v>
      </c>
      <c r="C20" s="23"/>
      <c r="D20" s="10"/>
      <c r="E20" s="5"/>
      <c r="F20" s="33"/>
      <c r="G20" s="5"/>
      <c r="H20" s="6"/>
      <c r="M20" s="5"/>
      <c r="N20" s="6"/>
    </row>
    <row r="21" spans="1:14" ht="16.5" x14ac:dyDescent="0.3">
      <c r="A21" s="16" t="s">
        <v>25</v>
      </c>
      <c r="B21" s="23">
        <f>B19*0.8</f>
        <v>12969600</v>
      </c>
      <c r="C21" s="23"/>
      <c r="D21" s="10"/>
      <c r="E21" s="5"/>
      <c r="F21" s="33"/>
      <c r="G21" s="5"/>
      <c r="H21" s="6"/>
      <c r="M21" s="5"/>
      <c r="N21" s="6"/>
    </row>
    <row r="22" spans="1:14" ht="16.5" x14ac:dyDescent="0.3">
      <c r="A22" s="16" t="s">
        <v>12</v>
      </c>
      <c r="B22" s="24">
        <f>611*B4</f>
        <v>1833000</v>
      </c>
      <c r="C22" s="17"/>
      <c r="D22" s="10"/>
      <c r="E22" s="6"/>
      <c r="F22" s="5"/>
    </row>
    <row r="23" spans="1:14" ht="16.5" x14ac:dyDescent="0.3">
      <c r="A23" s="19" t="s">
        <v>16</v>
      </c>
      <c r="B23" s="24">
        <f>B17*0.03/12</f>
        <v>37530</v>
      </c>
      <c r="C23" s="36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/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430</v>
      </c>
      <c r="C29" s="8"/>
      <c r="D29" s="8"/>
      <c r="E29" s="8">
        <v>12200000</v>
      </c>
      <c r="F29" s="10">
        <f t="shared" ref="F29:F35" si="0">E29/B29</f>
        <v>28372.093023255813</v>
      </c>
      <c r="G29" s="10" t="e">
        <f>E29/C29</f>
        <v>#DIV/0!</v>
      </c>
      <c r="H29" s="10" t="e">
        <f>E29/D29</f>
        <v>#DIV/0!</v>
      </c>
      <c r="I29" s="8">
        <f>C29/B29</f>
        <v>0</v>
      </c>
      <c r="J29" s="15"/>
    </row>
    <row r="30" spans="1:14" ht="17.25" x14ac:dyDescent="0.3">
      <c r="B30" s="9">
        <v>413</v>
      </c>
      <c r="C30" s="8"/>
      <c r="D30" s="8"/>
      <c r="E30" s="8">
        <v>11700000</v>
      </c>
      <c r="F30" s="10">
        <f t="shared" si="0"/>
        <v>28329.297820823245</v>
      </c>
      <c r="G30" s="10" t="e">
        <f>E30/C30</f>
        <v>#DIV/0!</v>
      </c>
      <c r="H30" s="10" t="e">
        <f>E30/#REF!</f>
        <v>#REF!</v>
      </c>
      <c r="I30" s="8">
        <f>C30/B30</f>
        <v>0</v>
      </c>
      <c r="J30" s="15"/>
    </row>
    <row r="31" spans="1:14" x14ac:dyDescent="0.25">
      <c r="B31" s="9">
        <v>411</v>
      </c>
      <c r="C31" s="8"/>
      <c r="D31" s="8"/>
      <c r="E31" s="8">
        <v>12000000</v>
      </c>
      <c r="F31" s="10">
        <f t="shared" si="0"/>
        <v>29197.080291970804</v>
      </c>
      <c r="G31" s="10" t="e">
        <f t="shared" ref="G31:G35" si="1">E31/C31</f>
        <v>#DIV/0!</v>
      </c>
      <c r="H31" s="10" t="e">
        <f>E31/#REF!</f>
        <v>#REF!</v>
      </c>
      <c r="I31" s="8">
        <f>C31/B31</f>
        <v>0</v>
      </c>
    </row>
    <row r="32" spans="1:14" x14ac:dyDescent="0.25">
      <c r="B32" s="9">
        <v>376</v>
      </c>
      <c r="C32" s="8"/>
      <c r="D32" s="8"/>
      <c r="E32" s="8">
        <v>11000000</v>
      </c>
      <c r="F32" s="10">
        <f t="shared" si="0"/>
        <v>29255.319148936171</v>
      </c>
      <c r="G32" s="10" t="e">
        <f t="shared" si="1"/>
        <v>#DIV/0!</v>
      </c>
      <c r="H32" s="10" t="e">
        <f>E32/#REF!</f>
        <v>#REF!</v>
      </c>
      <c r="I32" s="8">
        <f>C32/B32</f>
        <v>0</v>
      </c>
    </row>
    <row r="33" spans="1:11" x14ac:dyDescent="0.25">
      <c r="B33" s="9">
        <v>556</v>
      </c>
      <c r="C33" s="8"/>
      <c r="D33" s="8"/>
      <c r="E33" s="10">
        <v>17100000</v>
      </c>
      <c r="F33" s="10">
        <f t="shared" si="0"/>
        <v>30755.395683453236</v>
      </c>
      <c r="G33" s="10" t="e">
        <f t="shared" si="1"/>
        <v>#DIV/0!</v>
      </c>
      <c r="H33" s="10" t="e">
        <f>E33/D33</f>
        <v>#DIV/0!</v>
      </c>
      <c r="I33" s="8">
        <f>C33/B33</f>
        <v>0</v>
      </c>
    </row>
    <row r="34" spans="1:11" x14ac:dyDescent="0.25">
      <c r="B34" s="9">
        <f>601+34</f>
        <v>635</v>
      </c>
      <c r="C34" s="8"/>
      <c r="D34" s="8"/>
      <c r="E34" s="10">
        <v>16563131</v>
      </c>
      <c r="F34" s="10">
        <f t="shared" si="0"/>
        <v>26083.670866141732</v>
      </c>
      <c r="G34" s="10" t="e">
        <f t="shared" si="1"/>
        <v>#DIV/0!</v>
      </c>
      <c r="H34" s="10" t="e">
        <f>E34/#REF!</f>
        <v>#REF!</v>
      </c>
      <c r="I34" s="8" t="e">
        <f>#REF!/B34</f>
        <v>#REF!</v>
      </c>
      <c r="J34">
        <f>B15/F34</f>
        <v>1.0351303748065508</v>
      </c>
    </row>
    <row r="35" spans="1:11" x14ac:dyDescent="0.25">
      <c r="B35" s="52">
        <v>556</v>
      </c>
      <c r="C35" s="53"/>
      <c r="D35" s="53"/>
      <c r="E35" s="53">
        <v>16400000</v>
      </c>
      <c r="F35" s="54">
        <f t="shared" si="0"/>
        <v>29496.402877697841</v>
      </c>
      <c r="G35" s="10" t="e">
        <f t="shared" si="1"/>
        <v>#DIV/0!</v>
      </c>
      <c r="H35" s="10" t="e">
        <f>E35/#REF!</f>
        <v>#REF!</v>
      </c>
      <c r="I35" s="8" t="e">
        <f>#REF!/B35</f>
        <v>#REF!</v>
      </c>
    </row>
    <row r="37" spans="1:11" x14ac:dyDescent="0.25">
      <c r="A37" s="8">
        <f>40*10.764</f>
        <v>430.55999999999995</v>
      </c>
      <c r="B37" s="8">
        <v>10250980</v>
      </c>
      <c r="C37" s="8">
        <f t="shared" ref="C37:C45" si="2">B37/A37</f>
        <v>23808.48197696024</v>
      </c>
      <c r="D37" s="8">
        <v>615200</v>
      </c>
      <c r="E37" s="8">
        <v>30000</v>
      </c>
      <c r="F37" s="8">
        <f t="shared" ref="F37:F42" si="3">E37+D37+B37</f>
        <v>10896180</v>
      </c>
      <c r="G37" s="8">
        <f t="shared" ref="G37:G42" si="4">F37/A37</f>
        <v>25306.995540691198</v>
      </c>
      <c r="H37" s="6"/>
      <c r="I37" s="49"/>
      <c r="J37" s="6"/>
    </row>
    <row r="38" spans="1:11" x14ac:dyDescent="0.25">
      <c r="A38" s="8">
        <f>42*10.764</f>
        <v>452.08799999999997</v>
      </c>
      <c r="B38" s="8">
        <v>8969479</v>
      </c>
      <c r="C38" s="8">
        <f t="shared" si="2"/>
        <v>19840.117410769588</v>
      </c>
      <c r="D38" s="8">
        <v>130200</v>
      </c>
      <c r="E38" s="8">
        <v>21700</v>
      </c>
      <c r="F38" s="8">
        <f t="shared" si="3"/>
        <v>9121379</v>
      </c>
      <c r="G38" s="8">
        <f t="shared" si="4"/>
        <v>20176.113942418291</v>
      </c>
      <c r="H38" s="6"/>
    </row>
    <row r="39" spans="1:11" x14ac:dyDescent="0.25">
      <c r="A39" s="8">
        <f>61*10.764</f>
        <v>656.60399999999993</v>
      </c>
      <c r="B39" s="8">
        <v>16245327</v>
      </c>
      <c r="C39" s="8">
        <f t="shared" si="2"/>
        <v>24741.43776157319</v>
      </c>
      <c r="D39" s="8">
        <v>203600</v>
      </c>
      <c r="E39" s="8">
        <v>30000</v>
      </c>
      <c r="F39" s="8">
        <f t="shared" si="3"/>
        <v>16478927</v>
      </c>
      <c r="G39" s="8">
        <f t="shared" si="4"/>
        <v>25097.20775383641</v>
      </c>
    </row>
    <row r="40" spans="1:11" x14ac:dyDescent="0.25">
      <c r="A40" s="8">
        <f>40*10.764</f>
        <v>430.55999999999995</v>
      </c>
      <c r="B40" s="8">
        <v>10422814</v>
      </c>
      <c r="C40" s="8">
        <f t="shared" si="2"/>
        <v>24207.576179858792</v>
      </c>
      <c r="D40" s="8">
        <v>625500</v>
      </c>
      <c r="E40" s="8">
        <v>30000</v>
      </c>
      <c r="F40" s="8">
        <f t="shared" si="3"/>
        <v>11078314</v>
      </c>
      <c r="G40" s="8">
        <f t="shared" si="4"/>
        <v>25730.01207729469</v>
      </c>
      <c r="K40" s="6">
        <f>B15/C41</f>
        <v>1.1017303100080715</v>
      </c>
    </row>
    <row r="41" spans="1:11" x14ac:dyDescent="0.25">
      <c r="A41" s="8">
        <f>40*10.764</f>
        <v>430.55999999999995</v>
      </c>
      <c r="B41" s="8">
        <v>10551693</v>
      </c>
      <c r="C41" s="8">
        <f t="shared" si="2"/>
        <v>24506.90496098105</v>
      </c>
      <c r="D41" s="8">
        <v>633300</v>
      </c>
      <c r="E41" s="8">
        <v>30000</v>
      </c>
      <c r="F41" s="8">
        <f t="shared" si="3"/>
        <v>11214993</v>
      </c>
      <c r="G41" s="8">
        <f t="shared" si="4"/>
        <v>26047.456800445932</v>
      </c>
    </row>
    <row r="42" spans="1:11" ht="15.75" x14ac:dyDescent="0.25">
      <c r="A42" s="47"/>
      <c r="B42" s="8"/>
      <c r="C42" s="8" t="e">
        <f t="shared" si="2"/>
        <v>#DIV/0!</v>
      </c>
      <c r="D42" s="8">
        <v>1194000</v>
      </c>
      <c r="E42" s="8">
        <v>30000</v>
      </c>
      <c r="F42" s="8">
        <f t="shared" si="3"/>
        <v>1224000</v>
      </c>
      <c r="G42" s="8" t="e">
        <f t="shared" si="4"/>
        <v>#DIV/0!</v>
      </c>
    </row>
    <row r="43" spans="1:11" ht="15.75" x14ac:dyDescent="0.25">
      <c r="A43" s="48">
        <f>595+34</f>
        <v>629</v>
      </c>
      <c r="B43" s="9">
        <v>15078523</v>
      </c>
      <c r="C43" s="8">
        <f t="shared" si="2"/>
        <v>23972.214626391098</v>
      </c>
      <c r="D43" s="8"/>
      <c r="E43" s="8"/>
      <c r="F43" s="8"/>
      <c r="G43" s="8"/>
      <c r="H43" s="6">
        <f>B15/C43</f>
        <v>1.1263039490008404</v>
      </c>
    </row>
    <row r="44" spans="1:11" ht="15.75" x14ac:dyDescent="0.25">
      <c r="A44" s="48">
        <f>601+34</f>
        <v>635</v>
      </c>
      <c r="B44" s="9">
        <v>16245327</v>
      </c>
      <c r="C44" s="8">
        <f t="shared" si="2"/>
        <v>25583.192125984253</v>
      </c>
      <c r="D44" s="8"/>
      <c r="E44" s="8"/>
      <c r="F44" s="8"/>
      <c r="G44" s="8"/>
      <c r="H44" s="6">
        <f>B15/C44</f>
        <v>1.0553804180118995</v>
      </c>
    </row>
    <row r="45" spans="1:11" ht="15.75" x14ac:dyDescent="0.25">
      <c r="A45" s="28">
        <f>601+34</f>
        <v>635</v>
      </c>
      <c r="B45" s="7">
        <v>16372451</v>
      </c>
      <c r="C45" s="51">
        <f t="shared" si="2"/>
        <v>25783.387401574804</v>
      </c>
      <c r="H45" s="6">
        <f>B15/C45</f>
        <v>1.0471859100387595</v>
      </c>
    </row>
    <row r="46" spans="1:11" ht="15.75" x14ac:dyDescent="0.25">
      <c r="A46" s="28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2025-01-29T11:29:03Z</dcterms:modified>
</cp:coreProperties>
</file>