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hivkumar Roshanlal Sharma\"/>
    </mc:Choice>
  </mc:AlternateContent>
  <xr:revisionPtr revIDLastSave="0" documentId="13_ncr:1_{4919A2B6-5DB5-4F2D-9DCD-AF11B62162C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4" i="4" l="1"/>
  <c r="T10" i="4"/>
  <c r="U10" i="4" s="1"/>
  <c r="R10" i="4"/>
  <c r="Q10" i="4"/>
  <c r="U14" i="4"/>
  <c r="U13" i="4"/>
  <c r="U12" i="4"/>
  <c r="U11" i="4"/>
  <c r="U9" i="4"/>
  <c r="T9" i="4"/>
  <c r="Q9" i="4"/>
  <c r="U8" i="4"/>
  <c r="T8" i="4"/>
  <c r="Q8" i="4"/>
  <c r="H22" i="4"/>
  <c r="I21" i="4"/>
  <c r="I20" i="4"/>
  <c r="I19" i="4"/>
  <c r="I18" i="4"/>
  <c r="H32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<sst xmlns="http://schemas.openxmlformats.org/spreadsheetml/2006/main" count="154" uniqueCount="28">
  <si>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</si>
  <si>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</si>
  <si>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</si>
  <si>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</si>
  <si>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</si>
  <si>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</si>
  <si>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</si>
  <si>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</si>
  <si>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</si>
  <si>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</si>
  <si>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</si>
  <si>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</si>
  <si>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</si>
  <si>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SBI\RASMECCC Panvel\Shivkumar Roshanlal Sharma</t>
  </si>
  <si>
    <t>agreement  - 03.06.2017</t>
  </si>
  <si>
    <t>av</t>
  </si>
  <si>
    <t>sd</t>
  </si>
  <si>
    <t>rd</t>
  </si>
  <si>
    <t>ca</t>
  </si>
  <si>
    <t>fb</t>
  </si>
  <si>
    <t>terrace</t>
  </si>
  <si>
    <t>cb</t>
  </si>
  <si>
    <t>rate</t>
  </si>
  <si>
    <t>fmv</t>
  </si>
  <si>
    <t>14.09.24</t>
  </si>
  <si>
    <t>14.06.24</t>
  </si>
  <si>
    <t xml:space="preserve">  </t>
  </si>
  <si>
    <t>23.04.24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</si>
</sst>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47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C7A255-FBAC-40F9-89C0-196F8B685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353665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80383-1481-4454-A0EF-7F1F482BB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88065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3C4833-B513-43BD-A536-A0175CB66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6580EC-0226-4A45-9CF1-39F46EC58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C3B560-DCFD-40C3-9C02-235B7DE02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477508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3A3AF2-643E-403B-8D51-A8CD7ED50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11908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78A4D5-9E79-4935-A5DA-9F2921191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67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F851ED-AFC1-4D54-BF66-81348CFB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096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C62B1F-A91C-4C1B-9FD7-FED560E59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610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D1" zoomScaleNormal="100" workbookViewId="0">
      <selection activeCell="R18" sqref="R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700</v>
      </c>
      <c r="C2" s="4">
        <f>B2*1.2</f>
        <v>840</v>
      </c>
      <c r="D2" s="4">
        <f t="shared" ref="D2:D13" si="2">C2*1.2</f>
        <v>1008</v>
      </c>
      <c r="E2" s="5">
        <f t="shared" ref="E2:E13" si="3">R2</f>
        <v>11500000</v>
      </c>
      <c r="F2" s="15">
        <f t="shared" ref="F2:F13" si="4">ROUND((E2/B2),0)</f>
        <v>16429</v>
      </c>
      <c r="G2" s="10">
        <f t="shared" ref="G2:G13" si="5">ROUND((E2/C2),0)</f>
        <v>13690</v>
      </c>
      <c r="H2" s="10">
        <f t="shared" ref="H2:H13" si="6">ROUND((E2/D2),0)</f>
        <v>11409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700</v>
      </c>
      <c r="R2" s="2">
        <v>11500000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725</v>
      </c>
      <c r="C3" s="4">
        <f t="shared" ref="C3:C15" si="9">B3*1.2</f>
        <v>870</v>
      </c>
      <c r="D3" s="4">
        <f t="shared" si="2"/>
        <v>1044</v>
      </c>
      <c r="E3" s="17">
        <f t="shared" si="3"/>
        <v>10500000</v>
      </c>
      <c r="F3" s="10">
        <f t="shared" si="4"/>
        <v>14483</v>
      </c>
      <c r="G3" s="10">
        <f t="shared" si="5"/>
        <v>12069</v>
      </c>
      <c r="H3" s="10">
        <f t="shared" si="6"/>
        <v>10057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725</v>
      </c>
      <c r="R3" s="2">
        <v>10500000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760</v>
      </c>
      <c r="C4" s="4">
        <f t="shared" si="9"/>
        <v>912</v>
      </c>
      <c r="D4" s="4">
        <f t="shared" si="2"/>
        <v>1094.3999999999999</v>
      </c>
      <c r="E4" s="17">
        <f t="shared" si="3"/>
        <v>10000000</v>
      </c>
      <c r="F4" s="10">
        <f t="shared" si="4"/>
        <v>13158</v>
      </c>
      <c r="G4" s="10">
        <f t="shared" si="5"/>
        <v>10965</v>
      </c>
      <c r="H4" s="10">
        <f t="shared" si="6"/>
        <v>9137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760</v>
      </c>
      <c r="R4" s="2">
        <v>10000000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828</v>
      </c>
      <c r="C5" s="4">
        <f t="shared" si="9"/>
        <v>993.59999999999991</v>
      </c>
      <c r="D5" s="4">
        <f t="shared" si="2"/>
        <v>1192.32</v>
      </c>
      <c r="E5" s="17">
        <f t="shared" si="3"/>
        <v>11000000</v>
      </c>
      <c r="F5" s="10">
        <f t="shared" si="4"/>
        <v>13285</v>
      </c>
      <c r="G5" s="10">
        <f t="shared" si="5"/>
        <v>11071</v>
      </c>
      <c r="H5" s="10">
        <f t="shared" si="6"/>
        <v>9226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828</v>
      </c>
      <c r="R5" s="2">
        <v>11000000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680</v>
      </c>
      <c r="C6" s="4">
        <f t="shared" si="9"/>
        <v>816</v>
      </c>
      <c r="D6" s="4">
        <f t="shared" si="2"/>
        <v>979.19999999999993</v>
      </c>
      <c r="E6" s="17">
        <f t="shared" si="3"/>
        <v>11000000</v>
      </c>
      <c r="F6" s="15">
        <f t="shared" si="4"/>
        <v>16176</v>
      </c>
      <c r="G6" s="10">
        <f t="shared" si="5"/>
        <v>13480</v>
      </c>
      <c r="H6" s="10">
        <f t="shared" si="6"/>
        <v>11234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680</v>
      </c>
      <c r="R6" s="2">
        <v>11000000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740</v>
      </c>
      <c r="C7" s="4">
        <f t="shared" si="9"/>
        <v>888</v>
      </c>
      <c r="D7" s="4">
        <f t="shared" si="2"/>
        <v>1065.5999999999999</v>
      </c>
      <c r="E7" s="17">
        <f t="shared" si="3"/>
        <v>11500000</v>
      </c>
      <c r="F7" s="10">
        <f t="shared" si="4"/>
        <v>15541</v>
      </c>
      <c r="G7" s="10">
        <f t="shared" si="5"/>
        <v>12950</v>
      </c>
      <c r="H7" s="10">
        <f t="shared" si="6"/>
        <v>10792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740</v>
      </c>
      <c r="R7" s="2">
        <v>11500000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559.72799999999995</v>
      </c>
      <c r="C8" s="4">
        <f t="shared" si="9"/>
        <v>671.67359999999996</v>
      </c>
      <c r="D8" s="4">
        <f t="shared" si="2"/>
        <v>806.00831999999991</v>
      </c>
      <c r="E8" s="17">
        <f t="shared" si="3"/>
        <v>8000000</v>
      </c>
      <c r="F8" s="15">
        <f t="shared" si="4"/>
        <v>14293</v>
      </c>
      <c r="G8" s="10">
        <f t="shared" si="5"/>
        <v>11911</v>
      </c>
      <c r="H8" s="10">
        <f t="shared" si="6"/>
        <v>9925</v>
      </c>
      <c r="I8" s="10" t="e">
        <f>#REF!</f>
        <v>#REF!</v>
      </c>
      <c r="J8" s="4">
        <f t="shared" si="7"/>
        <v>16</v>
      </c>
      <c r="O8">
        <v>0</v>
      </c>
      <c r="P8">
        <f t="shared" si="8"/>
        <v>0</v>
      </c>
      <c r="Q8">
        <f>52*10.764</f>
        <v>559.72799999999995</v>
      </c>
      <c r="R8" s="2">
        <v>8000000</v>
      </c>
      <c r="S8" s="8">
        <v>16</v>
      </c>
      <c r="T8" s="16">
        <f>R8+480000+30000</f>
        <v>8510000</v>
      </c>
      <c r="U8">
        <f>T8/Q8</f>
        <v>15203.813280736358</v>
      </c>
      <c r="V8" t="s">
        <v>24</v>
      </c>
    </row>
    <row r="9" spans="1:22" x14ac:dyDescent="0.25">
      <c r="A9" s="4">
        <f t="shared" si="0"/>
        <v>0</v>
      </c>
      <c r="B9" s="4">
        <f t="shared" si="1"/>
        <v>683.51400000000001</v>
      </c>
      <c r="C9" s="4">
        <f t="shared" si="9"/>
        <v>820.21680000000003</v>
      </c>
      <c r="D9" s="4">
        <f t="shared" si="2"/>
        <v>984.26016000000004</v>
      </c>
      <c r="E9" s="17">
        <f t="shared" si="3"/>
        <v>10150000</v>
      </c>
      <c r="F9" s="15">
        <f t="shared" si="4"/>
        <v>14850</v>
      </c>
      <c r="G9" s="10">
        <f t="shared" si="5"/>
        <v>12375</v>
      </c>
      <c r="H9" s="10">
        <f t="shared" si="6"/>
        <v>10312</v>
      </c>
      <c r="I9" s="10" t="e">
        <f>#REF!</f>
        <v>#REF!</v>
      </c>
      <c r="J9" s="4">
        <f t="shared" si="7"/>
        <v>16</v>
      </c>
      <c r="O9">
        <v>0</v>
      </c>
      <c r="P9">
        <f t="shared" si="8"/>
        <v>0</v>
      </c>
      <c r="Q9">
        <f>(47+3.5+7+6)*10.764</f>
        <v>683.51400000000001</v>
      </c>
      <c r="R9" s="2">
        <v>10150000</v>
      </c>
      <c r="S9" s="8">
        <v>16</v>
      </c>
      <c r="T9" s="16">
        <f>R9+710500+30000</f>
        <v>10890500</v>
      </c>
      <c r="U9">
        <f t="shared" ref="U9:U14" si="10">T9/Q9</f>
        <v>15933.104515781681</v>
      </c>
      <c r="V9" t="s">
        <v>25</v>
      </c>
    </row>
    <row r="10" spans="1:22" x14ac:dyDescent="0.25">
      <c r="A10" s="4">
        <f t="shared" si="0"/>
        <v>0</v>
      </c>
      <c r="B10" s="4">
        <f t="shared" si="1"/>
        <v>683.51400000000001</v>
      </c>
      <c r="C10" s="4">
        <f t="shared" si="9"/>
        <v>820.21680000000003</v>
      </c>
      <c r="D10" s="4">
        <f t="shared" si="2"/>
        <v>984.26016000000004</v>
      </c>
      <c r="E10" s="17">
        <f t="shared" si="3"/>
        <v>10800000</v>
      </c>
      <c r="F10" s="10">
        <f t="shared" si="4"/>
        <v>15801</v>
      </c>
      <c r="G10" s="10">
        <f t="shared" si="5"/>
        <v>13167</v>
      </c>
      <c r="H10" s="10">
        <f t="shared" si="6"/>
        <v>10973</v>
      </c>
      <c r="I10" s="10" t="e">
        <f>#REF!</f>
        <v>#REF!</v>
      </c>
      <c r="J10" s="4">
        <f t="shared" si="7"/>
        <v>12</v>
      </c>
      <c r="O10">
        <v>0</v>
      </c>
      <c r="P10">
        <f t="shared" si="8"/>
        <v>0</v>
      </c>
      <c r="Q10">
        <f>(47+3.5+7+6)*10.764</f>
        <v>683.51400000000001</v>
      </c>
      <c r="R10" s="2">
        <f>10800000</f>
        <v>10800000</v>
      </c>
      <c r="S10" s="8">
        <v>12</v>
      </c>
      <c r="T10" s="16">
        <f>R10+100+100</f>
        <v>10800200</v>
      </c>
      <c r="U10">
        <f t="shared" si="10"/>
        <v>15800.993103286839</v>
      </c>
      <c r="V10" t="s">
        <v>27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2:Q12" si="11">P11/1.2</f>
        <v>0</v>
      </c>
      <c r="R11" s="2">
        <v>0</v>
      </c>
      <c r="S11" s="8"/>
      <c r="T11" s="8"/>
      <c r="U11" t="e">
        <f t="shared" si="10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  <c r="U12" t="e">
        <f t="shared" si="10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  <c r="U13" t="e">
        <f t="shared" si="10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7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10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  <c r="U14" t="e">
        <f t="shared" si="10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18</v>
      </c>
      <c r="H18">
        <v>506</v>
      </c>
      <c r="I18">
        <f>47*10.764</f>
        <v>505.90799999999996</v>
      </c>
    </row>
    <row r="19" spans="7:24" x14ac:dyDescent="0.25">
      <c r="G19" t="s">
        <v>19</v>
      </c>
      <c r="H19">
        <v>38</v>
      </c>
      <c r="I19">
        <f>3.5*10.764</f>
        <v>37.673999999999999</v>
      </c>
    </row>
    <row r="20" spans="7:24" x14ac:dyDescent="0.25">
      <c r="G20" t="s">
        <v>20</v>
      </c>
      <c r="H20">
        <v>22</v>
      </c>
      <c r="I20">
        <f>2*10.7764</f>
        <v>21.552800000000001</v>
      </c>
    </row>
    <row r="21" spans="7:24" x14ac:dyDescent="0.25">
      <c r="G21" t="s">
        <v>21</v>
      </c>
      <c r="H21">
        <v>65</v>
      </c>
      <c r="I21">
        <f>6*10.764</f>
        <v>64.584000000000003</v>
      </c>
    </row>
    <row r="22" spans="7:24" x14ac:dyDescent="0.25">
      <c r="G22" s="6"/>
      <c r="H22" s="6">
        <f>SUM(H18:H21)</f>
        <v>631</v>
      </c>
    </row>
    <row r="23" spans="7:24" x14ac:dyDescent="0.25">
      <c r="G23" s="6" t="s">
        <v>22</v>
      </c>
      <c r="H23" s="6">
        <v>15000</v>
      </c>
    </row>
    <row r="24" spans="7:24" x14ac:dyDescent="0.25">
      <c r="G24" s="6" t="s">
        <v>23</v>
      </c>
      <c r="H24" s="6">
        <f>H23*H22</f>
        <v>9465000</v>
      </c>
    </row>
    <row r="25" spans="7:24" x14ac:dyDescent="0.25">
      <c r="G25" s="6"/>
      <c r="H25" s="6"/>
    </row>
    <row r="26" spans="7:24" x14ac:dyDescent="0.25">
      <c r="G26" s="6"/>
      <c r="H26" s="6"/>
    </row>
    <row r="28" spans="7:24" x14ac:dyDescent="0.25">
      <c r="G28" t="s">
        <v>14</v>
      </c>
      <c r="P28" s="11"/>
      <c r="Q28" s="11"/>
      <c r="R28" s="13"/>
      <c r="T28" s="11"/>
      <c r="U28" s="11"/>
      <c r="V28" s="11"/>
      <c r="W28" s="11"/>
      <c r="X28" s="11"/>
    </row>
    <row r="29" spans="7:24" x14ac:dyDescent="0.25">
      <c r="G29" t="s">
        <v>15</v>
      </c>
      <c r="H29">
        <v>7700000</v>
      </c>
      <c r="P29" s="11"/>
      <c r="Q29" s="14"/>
      <c r="R29" s="14"/>
      <c r="T29" s="14"/>
      <c r="U29" s="14"/>
      <c r="V29" s="11"/>
      <c r="W29" s="11"/>
      <c r="X29" s="11"/>
    </row>
    <row r="30" spans="7:24" x14ac:dyDescent="0.25">
      <c r="G30" t="s">
        <v>16</v>
      </c>
      <c r="H30">
        <v>462000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17</v>
      </c>
      <c r="H31">
        <v>30000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>
        <f>SUM(H29:H31)</f>
        <v>8192000</v>
      </c>
      <c r="P32" s="11"/>
      <c r="Q32" s="11"/>
      <c r="R32" s="12"/>
      <c r="T32" s="12"/>
      <c r="U32" s="12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16:24" x14ac:dyDescent="0.25">
      <c r="Q38" s="11"/>
      <c r="R38" s="11"/>
    </row>
    <row r="39" spans="16:24" x14ac:dyDescent="0.25">
      <c r="Q39" s="11"/>
      <c r="R39" s="11"/>
      <c r="T39" s="6"/>
    </row>
    <row r="40" spans="16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2025-01-27T04:07:50Z</dcterms:modified>
</cp:coreProperties>
</file>