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Z:\Valuation\Cosmos\Kalyan Branch\Pratima Pandey\Cal\"/>
    </mc:Choice>
  </mc:AlternateContent>
  <xr:revisionPtr revIDLastSave="0" documentId="8_{836580D0-A12C-4F0C-B9C9-0C435E067EE4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4" l="1"/>
  <c r="I30" i="4"/>
  <c r="G31" i="4"/>
  <c r="P7" i="4"/>
  <c r="Q7" i="4" s="1"/>
  <c r="J7" i="4"/>
  <c r="I7" i="4"/>
  <c r="P6" i="4"/>
  <c r="J6" i="4"/>
  <c r="I6" i="4"/>
  <c r="P5" i="4"/>
  <c r="J5" i="4"/>
  <c r="I5" i="4"/>
  <c r="C3" i="4" l="1"/>
  <c r="C4" i="4"/>
  <c r="C2" i="4"/>
  <c r="Q4" i="4" l="1"/>
  <c r="Q3" i="4"/>
  <c r="Q2" i="4"/>
  <c r="C12" i="25" l="1"/>
  <c r="C5" i="25" l="1"/>
  <c r="C4" i="25"/>
  <c r="C3" i="25"/>
  <c r="P2" i="4"/>
  <c r="P3" i="4"/>
  <c r="B3" i="4" s="1"/>
  <c r="D3" i="4" s="1"/>
  <c r="P4" i="4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B4" i="4"/>
  <c r="D4" i="4" s="1"/>
  <c r="J4" i="4"/>
  <c r="I4" i="4"/>
  <c r="J3" i="4"/>
  <c r="I3" i="4"/>
  <c r="B2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6" i="4" l="1"/>
  <c r="F6" i="4"/>
  <c r="H7" i="4"/>
  <c r="G7" i="4"/>
  <c r="F7" i="4"/>
  <c r="H4" i="4"/>
  <c r="H9" i="4"/>
  <c r="F10" i="4"/>
  <c r="G3" i="4"/>
  <c r="H3" i="4"/>
  <c r="D2" i="4"/>
  <c r="H2" i="4" s="1"/>
  <c r="G2" i="4"/>
  <c r="H8" i="4"/>
  <c r="D6" i="4"/>
  <c r="H6" i="4" s="1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F9" i="4"/>
  <c r="H15" i="4"/>
  <c r="H16" i="4"/>
  <c r="F3" i="4"/>
  <c r="G4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8" i="23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<sst xmlns="http://schemas.openxmlformats.org/spreadsheetml/2006/main" count="132" uniqueCount="89">
  <si>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</si>
  <si>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</si>
  <si>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</si>
  <si>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</si>
  <si>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</si>
  <si>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</si>
  <si>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</si>
  <si>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</si>
  <si>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</si>
  <si>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</si>
  <si>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</si>
  <si>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</si>
  <si>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</si>
  <si>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</si>
  <si>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</si>
  <si>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</si>
  <si>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</si>
  <si>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</si>
  <si>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</si>
  <si>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</si>
  <si>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</si>
  <si>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</si>
  <si>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</si>
  <si>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</si>
  <si>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</si>
  <si>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</si>
  <si>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</si>
  <si>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</si>
  <si>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</si>
  <si>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</si>
  <si>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</si>
  <si>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</si>
  <si>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</si>
  <si>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</si>
  <si>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</si>
  <si>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</si>
  <si>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</si>
  <si>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</si>
  <si>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</si>
  <si>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</si>
  <si>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</si>
  <si>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</si>
  <si>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</si>
  <si>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</si>
  <si>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</si>
  <si>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</si>
  <si>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</si>
  <si>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</si>
  <si>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</si>
  <si>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</si>
  <si>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</si>
  <si>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</si>
  <si>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</si>
  <si>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</si>
  <si>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</si>
  <si>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</si>
  <si>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</si>
  <si>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</si>
  <si>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</si>
  <si>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</si>
  <si>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</si>
  <si>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</si>
  <si>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</si>
  <si>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</si>
  <si>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</si>
  <si>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</si>
  <si>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</si>
  <si>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</si>
  <si>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</si>
  <si>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</si>
  <si>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</si>
  <si>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</si>
  <si>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</si>
  <si>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</si>
  <si>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</si>
  <si>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</si>
  <si>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</si>
  <si>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</si>
  <si>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</si>
  <si>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</si>
  <si>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</si>
  <si>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</si>
  <si>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</si>
  <si>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</si>
  <si>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IGR-27.12.24</t>
  </si>
  <si>
    <t>IGR-15.05.24</t>
  </si>
  <si>
    <t>IGR-21.02.24</t>
  </si>
  <si>
    <t>20.04.2021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</si>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</sst>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164" fontId="6" fillId="0" borderId="0" xfId="0" applyNumberFormat="1" applyFont="1"/>
    <xf numFmtId="164" fontId="5" fillId="0" borderId="0" xfId="0" applyNumberFormat="1" applyFont="1"/>
    <xf numFmtId="0" fontId="0" fillId="0" borderId="6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0" fillId="2" borderId="0" xfId="1" applyFont="1" applyFill="1"/>
    <xf numFmtId="164" fontId="2" fillId="0" borderId="0" xfId="1" applyFont="1" applyAlignment="1"/>
    <xf numFmtId="164" fontId="2" fillId="0" borderId="0" xfId="1" applyFont="1"/>
    <xf numFmtId="164" fontId="2" fillId="0" borderId="8" xfId="1" applyFont="1" applyBorder="1"/>
    <xf numFmtId="0" fontId="2" fillId="2" borderId="4" xfId="0" applyFont="1" applyFill="1" applyBorder="1"/>
    <xf numFmtId="164" fontId="3" fillId="0" borderId="4" xfId="0" applyNumberFormat="1" applyFont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202C4-1BA4-41BD-A5F9-1AF2430F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810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B037EB-9A05-422C-8AB2-77AB0F9EC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582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A83DDD-B032-4875-ACE6-42895ECC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0810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487034</xdr:colOff>
      <xdr:row>46</xdr:row>
      <xdr:rowOff>153571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18540B-8B79-4C6C-B950-8194CBA6E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21434" cy="83926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45</xdr:row>
      <xdr:rowOff>1196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3B9D5-FA1B-4618-B9D5-F0B66AE8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8573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308250.33599999995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337650.33599999995</v>
      </c>
      <c r="D9" s="51" t="s">
        <v>62</v>
      </c>
      <c r="E9" s="52">
        <f>C9/10.764</f>
        <v>31368.481605351168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2021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4</v>
      </c>
      <c r="D13" s="58">
        <f>D12-C13</f>
        <v>96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9"/>
      <c r="L1" s="69"/>
      <c r="M1" s="69"/>
      <c r="N1" s="69"/>
      <c r="O1" s="69"/>
      <c r="P1" s="69"/>
      <c r="Q1" s="69"/>
      <c r="R1" s="69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D23" sqref="D23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7000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4500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v>0</v>
      </c>
      <c r="C7" s="20">
        <v>2025</v>
      </c>
    </row>
    <row r="8" spans="1:4" x14ac:dyDescent="0.25">
      <c r="A8" s="13" t="s">
        <v>18</v>
      </c>
      <c r="B8" s="20">
        <f>B9-B7</f>
        <v>60</v>
      </c>
      <c r="C8" s="20">
        <v>2021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4500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7000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713</v>
      </c>
      <c r="C18" s="20"/>
    </row>
    <row r="19" spans="1:4" x14ac:dyDescent="0.25">
      <c r="A19" s="13" t="s">
        <v>73</v>
      </c>
      <c r="B19" s="24">
        <f>B18*B16</f>
        <v>4991000</v>
      </c>
      <c r="C19" s="65"/>
      <c r="D19" s="58"/>
    </row>
    <row r="20" spans="1:4" x14ac:dyDescent="0.25">
      <c r="A20" s="13" t="s">
        <v>24</v>
      </c>
      <c r="B20" s="25">
        <f>B19*90%</f>
        <v>4491900</v>
      </c>
      <c r="C20" s="24"/>
      <c r="D20" s="58"/>
    </row>
    <row r="21" spans="1:4" x14ac:dyDescent="0.25">
      <c r="A21" s="13" t="s">
        <v>25</v>
      </c>
      <c r="B21" s="25">
        <f>B19*80%</f>
        <v>3992800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1782500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10397.916666666666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opLeftCell="A7" workbookViewId="0">
      <selection activeCell="G28" sqref="G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480.07439999999997</v>
      </c>
      <c r="C2" s="4">
        <f>B2*1.1</f>
        <v>528.08184000000006</v>
      </c>
      <c r="D2" s="4">
        <f t="shared" ref="D2:D16" si="1">C2*1.2</f>
        <v>633.69820800000002</v>
      </c>
      <c r="E2" s="5">
        <f t="shared" ref="E2:E16" si="2">R2</f>
        <v>3300000</v>
      </c>
      <c r="F2" s="66">
        <f t="shared" ref="F2:F15" si="3">ROUND((E2/B2),0)</f>
        <v>6874</v>
      </c>
      <c r="G2" s="66">
        <f t="shared" ref="G2:G15" si="4">ROUND((E2/C2),0)</f>
        <v>6249</v>
      </c>
      <c r="H2" s="66">
        <f t="shared" ref="H2:H15" si="5">ROUND((E2/D2),0)</f>
        <v>5208</v>
      </c>
      <c r="I2" s="66">
        <f t="shared" ref="I2:I15" si="6">T2</f>
        <v>0</v>
      </c>
      <c r="J2" s="66">
        <f t="shared" ref="J2:J15" si="7">U2</f>
        <v>0</v>
      </c>
      <c r="K2" s="67"/>
      <c r="L2" s="67"/>
      <c r="M2" s="67"/>
      <c r="N2" s="67"/>
      <c r="O2" s="67">
        <v>0</v>
      </c>
      <c r="P2" s="67">
        <f t="shared" ref="P2:P10" si="8">O2/1.2</f>
        <v>0</v>
      </c>
      <c r="Q2" s="67">
        <f>44.6*10.764</f>
        <v>480.07439999999997</v>
      </c>
      <c r="R2" s="68">
        <v>3300000</v>
      </c>
      <c r="S2" s="68" t="s">
        <v>84</v>
      </c>
    </row>
    <row r="3" spans="1:19" x14ac:dyDescent="0.25">
      <c r="A3" s="4">
        <v>2</v>
      </c>
      <c r="B3" s="4">
        <f t="shared" si="0"/>
        <v>462.95963999999992</v>
      </c>
      <c r="C3" s="4">
        <f t="shared" ref="C3:C4" si="9">B3*1.1</f>
        <v>509.25560399999995</v>
      </c>
      <c r="D3" s="4">
        <f t="shared" si="1"/>
        <v>611.10672479999994</v>
      </c>
      <c r="E3" s="5">
        <f t="shared" si="2"/>
        <v>3100000</v>
      </c>
      <c r="F3" s="66">
        <f t="shared" si="3"/>
        <v>6696</v>
      </c>
      <c r="G3" s="66">
        <f t="shared" si="4"/>
        <v>6087</v>
      </c>
      <c r="H3" s="66">
        <f t="shared" si="5"/>
        <v>5073</v>
      </c>
      <c r="I3" s="66">
        <f t="shared" si="6"/>
        <v>0</v>
      </c>
      <c r="J3" s="66">
        <f t="shared" si="7"/>
        <v>0</v>
      </c>
      <c r="K3" s="67"/>
      <c r="L3" s="67"/>
      <c r="M3" s="67"/>
      <c r="N3" s="67"/>
      <c r="O3" s="67">
        <v>0</v>
      </c>
      <c r="P3" s="67">
        <f t="shared" si="8"/>
        <v>0</v>
      </c>
      <c r="Q3" s="67">
        <f>43.01*10.764</f>
        <v>462.95963999999992</v>
      </c>
      <c r="R3" s="68">
        <v>3100000</v>
      </c>
      <c r="S3" s="68" t="s">
        <v>85</v>
      </c>
    </row>
    <row r="4" spans="1:19" x14ac:dyDescent="0.25">
      <c r="A4" s="4">
        <v>3</v>
      </c>
      <c r="B4" s="4">
        <f t="shared" si="0"/>
        <v>534.32495999999992</v>
      </c>
      <c r="C4" s="4">
        <f t="shared" si="9"/>
        <v>587.75745599999993</v>
      </c>
      <c r="D4" s="4">
        <f t="shared" si="1"/>
        <v>705.30894719999992</v>
      </c>
      <c r="E4" s="5">
        <f t="shared" si="2"/>
        <v>4000000</v>
      </c>
      <c r="F4" s="4">
        <f t="shared" si="3"/>
        <v>7486</v>
      </c>
      <c r="G4" s="4">
        <f t="shared" si="4"/>
        <v>6806</v>
      </c>
      <c r="H4" s="4">
        <f t="shared" si="5"/>
        <v>5671</v>
      </c>
      <c r="I4" s="4">
        <f t="shared" si="6"/>
        <v>0</v>
      </c>
      <c r="J4" s="4">
        <f t="shared" si="7"/>
        <v>0</v>
      </c>
      <c r="O4">
        <v>0</v>
      </c>
      <c r="P4">
        <f t="shared" si="8"/>
        <v>0</v>
      </c>
      <c r="Q4">
        <f>49.64*10.764</f>
        <v>534.32495999999992</v>
      </c>
      <c r="R4" s="2">
        <v>4000000</v>
      </c>
      <c r="S4" s="2" t="s">
        <v>86</v>
      </c>
    </row>
    <row r="5" spans="1:19" x14ac:dyDescent="0.25">
      <c r="A5" s="4">
        <v>4</v>
      </c>
      <c r="B5" s="4">
        <f t="shared" si="0"/>
        <v>1051</v>
      </c>
      <c r="C5" s="4">
        <f t="shared" ref="C5:C16" si="10">B5*1.2</f>
        <v>1261.2</v>
      </c>
      <c r="D5" s="4">
        <f t="shared" si="1"/>
        <v>1513.44</v>
      </c>
      <c r="E5" s="5">
        <f t="shared" si="2"/>
        <v>7500000</v>
      </c>
      <c r="F5" s="66">
        <f t="shared" ref="F5:F7" si="11">ROUND((E5/B5),0)</f>
        <v>7136</v>
      </c>
      <c r="G5" s="66">
        <f t="shared" ref="G5:G7" si="12">ROUND((E5/C5),0)</f>
        <v>5947</v>
      </c>
      <c r="H5" s="66">
        <f t="shared" ref="H5:H7" si="13">ROUND((E5/D5),0)</f>
        <v>4956</v>
      </c>
      <c r="I5" s="66">
        <f t="shared" ref="I5:I7" si="14">T5</f>
        <v>0</v>
      </c>
      <c r="J5" s="66">
        <f t="shared" ref="J5:J7" si="15">U5</f>
        <v>0</v>
      </c>
      <c r="K5" s="67"/>
      <c r="L5" s="67"/>
      <c r="M5" s="67"/>
      <c r="N5" s="67"/>
      <c r="O5" s="67">
        <v>0</v>
      </c>
      <c r="P5" s="67">
        <f t="shared" ref="P5:P7" si="16">O5/1.2</f>
        <v>0</v>
      </c>
      <c r="Q5" s="67">
        <v>1051</v>
      </c>
      <c r="R5" s="68">
        <v>7500000</v>
      </c>
      <c r="S5" s="2"/>
    </row>
    <row r="6" spans="1:19" x14ac:dyDescent="0.25">
      <c r="A6" s="4">
        <v>5</v>
      </c>
      <c r="B6" s="4">
        <f t="shared" si="0"/>
        <v>700</v>
      </c>
      <c r="C6" s="4">
        <f t="shared" si="10"/>
        <v>840</v>
      </c>
      <c r="D6" s="4">
        <f t="shared" si="1"/>
        <v>1008</v>
      </c>
      <c r="E6" s="5">
        <f t="shared" si="2"/>
        <v>5300000</v>
      </c>
      <c r="F6" s="66">
        <f t="shared" si="11"/>
        <v>7571</v>
      </c>
      <c r="G6" s="66">
        <f t="shared" si="12"/>
        <v>6310</v>
      </c>
      <c r="H6" s="66">
        <f t="shared" si="13"/>
        <v>5258</v>
      </c>
      <c r="I6" s="66">
        <f t="shared" si="14"/>
        <v>0</v>
      </c>
      <c r="J6" s="66">
        <f t="shared" si="15"/>
        <v>0</v>
      </c>
      <c r="K6" s="67"/>
      <c r="L6" s="67"/>
      <c r="M6" s="67"/>
      <c r="N6" s="67"/>
      <c r="O6" s="67">
        <v>0</v>
      </c>
      <c r="P6" s="67">
        <f t="shared" si="16"/>
        <v>0</v>
      </c>
      <c r="Q6" s="67">
        <v>700</v>
      </c>
      <c r="R6" s="68">
        <v>5300000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0"/>
        <v>0</v>
      </c>
      <c r="D7" s="4">
        <f t="shared" si="1"/>
        <v>0</v>
      </c>
      <c r="E7" s="5">
        <f t="shared" si="2"/>
        <v>0</v>
      </c>
      <c r="F7" s="4" t="e">
        <f t="shared" si="11"/>
        <v>#DIV/0!</v>
      </c>
      <c r="G7" s="4" t="e">
        <f t="shared" si="12"/>
        <v>#DIV/0!</v>
      </c>
      <c r="H7" s="4" t="e">
        <f t="shared" si="13"/>
        <v>#DIV/0!</v>
      </c>
      <c r="I7" s="4">
        <f t="shared" si="14"/>
        <v>0</v>
      </c>
      <c r="J7" s="4">
        <f t="shared" si="15"/>
        <v>0</v>
      </c>
      <c r="O7">
        <v>0</v>
      </c>
      <c r="P7">
        <f t="shared" si="16"/>
        <v>0</v>
      </c>
      <c r="Q7">
        <f t="shared" ref="Q7" si="17">P7/1.2</f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0"/>
        <v>0</v>
      </c>
      <c r="D8" s="4">
        <f t="shared" si="1"/>
        <v>0</v>
      </c>
      <c r="E8" s="5">
        <f t="shared" si="2"/>
        <v>0</v>
      </c>
      <c r="F8" s="4" t="e">
        <f t="shared" si="3"/>
        <v>#DIV/0!</v>
      </c>
      <c r="G8" s="4" t="e">
        <f t="shared" si="4"/>
        <v>#DIV/0!</v>
      </c>
      <c r="H8" s="4" t="e">
        <f t="shared" si="5"/>
        <v>#DIV/0!</v>
      </c>
      <c r="I8" s="4">
        <f t="shared" si="6"/>
        <v>0</v>
      </c>
      <c r="J8" s="4">
        <f t="shared" si="7"/>
        <v>0</v>
      </c>
      <c r="O8">
        <v>0</v>
      </c>
      <c r="P8">
        <f t="shared" si="8"/>
        <v>0</v>
      </c>
      <c r="Q8">
        <f t="shared" ref="Q8:Q10" si="18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0"/>
        <v>0</v>
      </c>
      <c r="D9" s="4">
        <f t="shared" si="1"/>
        <v>0</v>
      </c>
      <c r="E9" s="5">
        <f t="shared" si="2"/>
        <v>0</v>
      </c>
      <c r="F9" s="4" t="e">
        <f t="shared" si="3"/>
        <v>#DIV/0!</v>
      </c>
      <c r="G9" s="4" t="e">
        <f t="shared" si="4"/>
        <v>#DIV/0!</v>
      </c>
      <c r="H9" s="4" t="e">
        <f t="shared" si="5"/>
        <v>#DIV/0!</v>
      </c>
      <c r="I9" s="4">
        <f t="shared" si="6"/>
        <v>0</v>
      </c>
      <c r="J9" s="4">
        <f t="shared" si="7"/>
        <v>0</v>
      </c>
      <c r="O9">
        <v>0</v>
      </c>
      <c r="P9">
        <f t="shared" si="8"/>
        <v>0</v>
      </c>
      <c r="Q9">
        <f t="shared" si="18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0"/>
        <v>0</v>
      </c>
      <c r="D10" s="4">
        <f t="shared" si="1"/>
        <v>0</v>
      </c>
      <c r="E10" s="5">
        <f t="shared" si="2"/>
        <v>0</v>
      </c>
      <c r="F10" s="4" t="e">
        <f t="shared" si="3"/>
        <v>#DIV/0!</v>
      </c>
      <c r="G10" s="4" t="e">
        <f t="shared" si="4"/>
        <v>#DIV/0!</v>
      </c>
      <c r="H10" s="4" t="e">
        <f t="shared" si="5"/>
        <v>#DIV/0!</v>
      </c>
      <c r="I10" s="4">
        <f t="shared" si="6"/>
        <v>0</v>
      </c>
      <c r="J10" s="4">
        <f t="shared" si="7"/>
        <v>0</v>
      </c>
      <c r="O10">
        <v>0</v>
      </c>
      <c r="P10">
        <f t="shared" si="8"/>
        <v>0</v>
      </c>
      <c r="Q10">
        <f t="shared" si="18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0"/>
        <v>0</v>
      </c>
      <c r="D11" s="4">
        <f t="shared" si="1"/>
        <v>0</v>
      </c>
      <c r="E11" s="5">
        <f t="shared" si="2"/>
        <v>0</v>
      </c>
      <c r="F11" s="4" t="e">
        <f t="shared" si="3"/>
        <v>#DIV/0!</v>
      </c>
      <c r="G11" s="4" t="e">
        <f t="shared" si="4"/>
        <v>#DIV/0!</v>
      </c>
      <c r="H11" s="4" t="e">
        <f t="shared" si="5"/>
        <v>#DIV/0!</v>
      </c>
      <c r="I11" s="4">
        <f t="shared" si="6"/>
        <v>0</v>
      </c>
      <c r="J11" s="4">
        <f t="shared" si="7"/>
        <v>0</v>
      </c>
      <c r="O11">
        <v>0</v>
      </c>
      <c r="P11">
        <f t="shared" ref="P11:P15" si="19">O11/1.2</f>
        <v>0</v>
      </c>
      <c r="Q11">
        <f t="shared" ref="Q11:Q15" si="20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0"/>
        <v>0</v>
      </c>
      <c r="D12" s="4">
        <f t="shared" si="1"/>
        <v>0</v>
      </c>
      <c r="E12" s="5">
        <f t="shared" si="2"/>
        <v>0</v>
      </c>
      <c r="F12" s="4" t="e">
        <f t="shared" si="3"/>
        <v>#DIV/0!</v>
      </c>
      <c r="G12" s="4" t="e">
        <f t="shared" si="4"/>
        <v>#DIV/0!</v>
      </c>
      <c r="H12" s="4" t="e">
        <f t="shared" si="5"/>
        <v>#DIV/0!</v>
      </c>
      <c r="I12" s="4">
        <f t="shared" si="6"/>
        <v>0</v>
      </c>
      <c r="J12" s="4">
        <f t="shared" si="7"/>
        <v>0</v>
      </c>
      <c r="O12">
        <v>0</v>
      </c>
      <c r="P12">
        <f t="shared" si="19"/>
        <v>0</v>
      </c>
      <c r="Q12">
        <f t="shared" si="20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0"/>
        <v>0</v>
      </c>
      <c r="D13" s="4">
        <f t="shared" si="1"/>
        <v>0</v>
      </c>
      <c r="E13" s="5">
        <f t="shared" si="2"/>
        <v>0</v>
      </c>
      <c r="F13" s="4" t="e">
        <f t="shared" si="3"/>
        <v>#DIV/0!</v>
      </c>
      <c r="G13" s="4" t="e">
        <f t="shared" si="4"/>
        <v>#DIV/0!</v>
      </c>
      <c r="H13" s="4" t="e">
        <f t="shared" si="5"/>
        <v>#DIV/0!</v>
      </c>
      <c r="I13" s="4">
        <f t="shared" si="6"/>
        <v>0</v>
      </c>
      <c r="J13" s="4">
        <f t="shared" si="7"/>
        <v>0</v>
      </c>
      <c r="O13">
        <v>0</v>
      </c>
      <c r="P13">
        <f t="shared" si="19"/>
        <v>0</v>
      </c>
      <c r="Q13">
        <f t="shared" si="20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0"/>
        <v>0</v>
      </c>
      <c r="D14" s="4">
        <f t="shared" si="1"/>
        <v>0</v>
      </c>
      <c r="E14" s="5">
        <f t="shared" si="2"/>
        <v>0</v>
      </c>
      <c r="F14" s="4" t="e">
        <f t="shared" si="3"/>
        <v>#DIV/0!</v>
      </c>
      <c r="G14" s="4" t="e">
        <f t="shared" si="4"/>
        <v>#DIV/0!</v>
      </c>
      <c r="H14" s="4" t="e">
        <f t="shared" si="5"/>
        <v>#DIV/0!</v>
      </c>
      <c r="I14" s="4">
        <f t="shared" si="6"/>
        <v>0</v>
      </c>
      <c r="J14" s="4">
        <f t="shared" si="7"/>
        <v>0</v>
      </c>
      <c r="O14">
        <v>0</v>
      </c>
      <c r="P14">
        <f t="shared" si="19"/>
        <v>0</v>
      </c>
      <c r="Q14">
        <f t="shared" si="20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0"/>
        <v>0</v>
      </c>
      <c r="D15" s="4">
        <f t="shared" si="1"/>
        <v>0</v>
      </c>
      <c r="E15" s="5">
        <f t="shared" si="2"/>
        <v>0</v>
      </c>
      <c r="F15" s="4" t="e">
        <f t="shared" si="3"/>
        <v>#DIV/0!</v>
      </c>
      <c r="G15" s="4" t="e">
        <f t="shared" si="4"/>
        <v>#DIV/0!</v>
      </c>
      <c r="H15" s="4" t="e">
        <f t="shared" si="5"/>
        <v>#DIV/0!</v>
      </c>
      <c r="I15" s="4">
        <f t="shared" si="6"/>
        <v>0</v>
      </c>
      <c r="J15" s="4">
        <f t="shared" si="7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0"/>
        <v>0</v>
      </c>
      <c r="D16" s="4">
        <f t="shared" si="1"/>
        <v>0</v>
      </c>
      <c r="E16" s="5">
        <f t="shared" si="2"/>
        <v>0</v>
      </c>
      <c r="F16" s="4" t="e">
        <f t="shared" ref="F16" si="21">ROUND((E16/B16),0)</f>
        <v>#DIV/0!</v>
      </c>
      <c r="G16" s="4" t="e">
        <f t="shared" ref="G16" si="22">ROUND((E16/C16),0)</f>
        <v>#DIV/0!</v>
      </c>
      <c r="H16" s="4" t="e">
        <f t="shared" ref="H16" si="23">ROUND((E16/D16),0)</f>
        <v>#DIV/0!</v>
      </c>
      <c r="I16" s="4">
        <f t="shared" ref="I16" si="24">T16</f>
        <v>0</v>
      </c>
      <c r="J16" s="4">
        <f t="shared" ref="J16" si="25">U16</f>
        <v>0</v>
      </c>
      <c r="O16">
        <v>0</v>
      </c>
      <c r="P16">
        <f t="shared" ref="P16" si="26">O16/1.2</f>
        <v>0</v>
      </c>
      <c r="Q16">
        <f t="shared" ref="Q16" si="27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8">Q17</f>
        <v>0</v>
      </c>
      <c r="C17" s="4">
        <f t="shared" ref="C17:C21" si="29">B17*1.2</f>
        <v>0</v>
      </c>
      <c r="D17" s="4">
        <f t="shared" ref="D17:D21" si="30">C17*1.2</f>
        <v>0</v>
      </c>
      <c r="E17" s="5">
        <f t="shared" ref="E17:E21" si="31">R17</f>
        <v>0</v>
      </c>
      <c r="F17" s="4" t="e">
        <f t="shared" ref="F17" si="32">ROUND((E17/B17),0)</f>
        <v>#DIV/0!</v>
      </c>
      <c r="G17" s="4" t="e">
        <f t="shared" ref="G17" si="33">ROUND((E17/C17),0)</f>
        <v>#DIV/0!</v>
      </c>
      <c r="H17" s="4" t="e">
        <f t="shared" ref="H17" si="34">ROUND((E17/D17),0)</f>
        <v>#DIV/0!</v>
      </c>
      <c r="I17" s="4">
        <f t="shared" ref="I17" si="35">T17</f>
        <v>0</v>
      </c>
      <c r="J17" s="4">
        <f t="shared" ref="J17" si="36">U17</f>
        <v>0</v>
      </c>
      <c r="O17">
        <v>0</v>
      </c>
      <c r="P17">
        <f t="shared" ref="P17" si="37">O17/1.2</f>
        <v>0</v>
      </c>
      <c r="Q17">
        <f t="shared" ref="Q17" si="38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ref="F18:F21" si="39">ROUND((E18/B18),0)</f>
        <v>#DIV/0!</v>
      </c>
      <c r="G18" s="4" t="e">
        <f t="shared" ref="G18:G21" si="40">ROUND((E18/C18),0)</f>
        <v>#DIV/0!</v>
      </c>
      <c r="H18" s="4" t="e">
        <f t="shared" ref="H18:H21" si="41">ROUND((E18/D18),0)</f>
        <v>#DIV/0!</v>
      </c>
      <c r="I18" s="4">
        <f t="shared" ref="I18:J21" si="42">T18</f>
        <v>0</v>
      </c>
      <c r="J18" s="4">
        <f t="shared" si="42"/>
        <v>0</v>
      </c>
      <c r="O18">
        <v>0</v>
      </c>
      <c r="P18">
        <f t="shared" ref="P18" si="43">O18/1.2</f>
        <v>0</v>
      </c>
      <c r="Q18">
        <f t="shared" ref="Q18:Q21" si="44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>
        <v>0</v>
      </c>
      <c r="P19">
        <f>O19/1.2</f>
        <v>0</v>
      </c>
      <c r="Q19">
        <f t="shared" si="44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5">Q20</f>
        <v>0</v>
      </c>
      <c r="C20" s="4">
        <f t="shared" ref="C20" si="46">B20*1.2</f>
        <v>0</v>
      </c>
      <c r="D20" s="4">
        <f t="shared" ref="D20" si="47">C20*1.2</f>
        <v>0</v>
      </c>
      <c r="E20" s="5">
        <f t="shared" ref="E20" si="48">R20</f>
        <v>0</v>
      </c>
      <c r="F20" s="4" t="e">
        <f t="shared" ref="F20" si="49">ROUND((E20/B20),0)</f>
        <v>#DIV/0!</v>
      </c>
      <c r="G20" s="4" t="e">
        <f t="shared" ref="G20" si="50">ROUND((E20/C20),0)</f>
        <v>#DIV/0!</v>
      </c>
      <c r="H20" s="4" t="e">
        <f t="shared" ref="H20" si="51">ROUND((E20/D20),0)</f>
        <v>#DIV/0!</v>
      </c>
      <c r="I20" s="4">
        <f t="shared" ref="I20" si="52">T20</f>
        <v>0</v>
      </c>
      <c r="J20" s="4">
        <f t="shared" ref="J20" si="53">U20</f>
        <v>0</v>
      </c>
      <c r="O20">
        <v>0</v>
      </c>
      <c r="P20">
        <f t="shared" ref="P20" si="54">O20/1.2</f>
        <v>0</v>
      </c>
      <c r="Q20">
        <f t="shared" ref="Q20" si="55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8"/>
        <v>0</v>
      </c>
      <c r="C21" s="4">
        <f t="shared" si="29"/>
        <v>0</v>
      </c>
      <c r="D21" s="4">
        <f t="shared" si="30"/>
        <v>0</v>
      </c>
      <c r="E21" s="5">
        <f t="shared" si="31"/>
        <v>0</v>
      </c>
      <c r="F21" s="4" t="e">
        <f t="shared" si="39"/>
        <v>#DIV/0!</v>
      </c>
      <c r="G21" s="4" t="e">
        <f t="shared" si="40"/>
        <v>#DIV/0!</v>
      </c>
      <c r="H21" s="4" t="e">
        <f t="shared" si="41"/>
        <v>#DIV/0!</v>
      </c>
      <c r="I21" s="4">
        <f t="shared" si="42"/>
        <v>0</v>
      </c>
      <c r="J21" s="4">
        <f t="shared" si="42"/>
        <v>0</v>
      </c>
      <c r="O21">
        <v>0</v>
      </c>
      <c r="P21">
        <f>O21/1.2</f>
        <v>0</v>
      </c>
      <c r="Q21">
        <f t="shared" si="44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  <c r="I25" s="9">
        <v>48.66</v>
      </c>
      <c r="J25" s="9">
        <v>524</v>
      </c>
    </row>
    <row r="26" spans="1:19" s="9" customFormat="1" x14ac:dyDescent="0.25">
      <c r="F26" s="45" t="s">
        <v>88</v>
      </c>
      <c r="G26" s="45">
        <v>635</v>
      </c>
      <c r="I26" s="9">
        <v>7.09</v>
      </c>
      <c r="J26" s="9">
        <v>76</v>
      </c>
    </row>
    <row r="27" spans="1:19" s="9" customFormat="1" x14ac:dyDescent="0.25">
      <c r="F27" s="45" t="s">
        <v>88</v>
      </c>
      <c r="G27" s="45">
        <v>635</v>
      </c>
      <c r="I27" s="9">
        <v>5.09</v>
      </c>
      <c r="J27" s="9">
        <v>55</v>
      </c>
    </row>
    <row r="28" spans="1:19" s="9" customFormat="1" x14ac:dyDescent="0.25">
      <c r="C28" s="60" t="s">
        <v>74</v>
      </c>
      <c r="D28" s="60" t="s">
        <v>87</v>
      </c>
      <c r="F28" s="45" t="s">
        <v>83</v>
      </c>
      <c r="G28" s="45">
        <v>713</v>
      </c>
      <c r="I28" s="9">
        <v>1.69</v>
      </c>
      <c r="J28" s="9">
        <v>18</v>
      </c>
    </row>
    <row r="29" spans="1:19" s="9" customFormat="1" x14ac:dyDescent="0.25">
      <c r="C29" s="60" t="s">
        <v>1</v>
      </c>
      <c r="D29" s="60">
        <v>2700000</v>
      </c>
      <c r="F29" s="45" t="s">
        <v>71</v>
      </c>
      <c r="G29" s="45">
        <v>856</v>
      </c>
      <c r="H29" s="9">
        <f>G29/G28</f>
        <v>1.2005610098176718</v>
      </c>
      <c r="I29" s="9">
        <v>3.67</v>
      </c>
      <c r="J29" s="9">
        <v>40</v>
      </c>
    </row>
    <row r="30" spans="1:19" s="9" customFormat="1" x14ac:dyDescent="0.25">
      <c r="F30" s="45" t="s">
        <v>72</v>
      </c>
      <c r="G30" s="45">
        <v>7000</v>
      </c>
      <c r="I30" s="9">
        <f>SUM(I25:I29)</f>
        <v>66.2</v>
      </c>
      <c r="J30" s="9">
        <f>SUM(J25:J29)</f>
        <v>713</v>
      </c>
    </row>
    <row r="31" spans="1:19" s="9" customFormat="1" x14ac:dyDescent="0.25">
      <c r="C31" s="63"/>
      <c r="D31" s="63"/>
      <c r="F31" s="63" t="s">
        <v>73</v>
      </c>
      <c r="G31" s="63">
        <f>G28*G30</f>
        <v>4991000</v>
      </c>
      <c r="H31" s="9">
        <f>G31/D29</f>
        <v>1.8485185185185184</v>
      </c>
    </row>
    <row r="32" spans="1:19" s="9" customFormat="1" x14ac:dyDescent="0.25">
      <c r="C32" s="63"/>
      <c r="D32" s="63"/>
      <c r="F32" s="63" t="s">
        <v>24</v>
      </c>
      <c r="G32" s="63">
        <f>G31*90%</f>
        <v>4491900</v>
      </c>
    </row>
    <row r="33" spans="3:7" s="9" customFormat="1" x14ac:dyDescent="0.25">
      <c r="C33" s="63"/>
      <c r="D33" s="63"/>
      <c r="F33" s="63" t="s">
        <v>25</v>
      </c>
      <c r="G33" s="63">
        <f>G31*80%</f>
        <v>3992800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2025-01-31T05:44:36Z</dcterms:modified>
</cp:coreProperties>
</file>