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Preeti Deepak Rao\"/>
    </mc:Choice>
  </mc:AlternateContent>
  <xr:revisionPtr revIDLastSave="0" documentId="13_ncr:1_{12A0131F-FA2C-48EC-B008-4C4F0CBB0FA4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13" sheetId="25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J27" i="4" l="1"/>
  <c r="I27" i="4"/>
  <c r="R8" i="4"/>
  <c r="R7" i="4"/>
  <c r="R6" i="4"/>
  <c r="R5" i="4"/>
  <c r="C9" i="4"/>
  <c r="C10" i="4"/>
  <c r="C11" i="4"/>
  <c r="C12" i="4"/>
  <c r="C13" i="4"/>
  <c r="C14" i="4"/>
  <c r="C15" i="4"/>
  <c r="C2" i="4"/>
  <c r="H22" i="4"/>
  <c r="I19" i="4"/>
  <c r="I20" i="4"/>
  <c r="H3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Q4" i="4"/>
  <c r="P3" i="4"/>
  <c r="Q3" i="4" s="1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<sst xmlns="http://schemas.openxmlformats.org/spreadsheetml/2006/main" count="30" uniqueCount="27">
  <si>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</si>
  <si>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</si>
  <si>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</si>
  <si>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</si>
  <si>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</si>
  <si>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</si>
  <si>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</si>
  <si>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</si>
  <si>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</si>
  <si>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</si>
  <si>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</si>
  <si>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</si>
  <si>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</si>
  <si>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2402, 24th Floor, Building No 2B, H M Tower -ii , Devidayal Road, Mulund west,</t>
  </si>
  <si>
    <t>agreement - 27.12.24</t>
  </si>
  <si>
    <t>av</t>
  </si>
  <si>
    <t>sd</t>
  </si>
  <si>
    <t>rd</t>
  </si>
  <si>
    <t>bua</t>
  </si>
  <si>
    <t>1 car parking</t>
  </si>
  <si>
    <t>rera ca</t>
  </si>
  <si>
    <t>rate on ca</t>
  </si>
  <si>
    <t>fmv</t>
  </si>
  <si>
    <t>25.11.24</t>
  </si>
  <si>
    <t>26.12.24</t>
  </si>
  <si>
    <t>06.08.24</t>
  </si>
  <si>
    <t>19.07.24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</si>
</sst>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44C7A-1C87-4E4B-B669-F1889DD8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4C573-DCAC-4E26-8933-C6180256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D9C661-7C7B-4660-8052-6D1D527E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FD785-F9BB-4347-9692-8262C387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810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A1A91-8D9B-490D-8D01-DBF8DDB0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53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34096-1A00-4DBC-8891-F0CCE904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439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E0596-A995-49BF-A869-8CFA07371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46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5" sqref="O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697</v>
      </c>
      <c r="C2" s="4">
        <f>B2*1.1</f>
        <v>766.7</v>
      </c>
      <c r="D2" s="4">
        <f t="shared" ref="D2:D13" si="2">C2*1.2</f>
        <v>920.04000000000008</v>
      </c>
      <c r="E2" s="5">
        <f t="shared" ref="E2:E13" si="3">R2</f>
        <v>22500000</v>
      </c>
      <c r="F2" s="15">
        <f t="shared" ref="F2:F13" si="4">ROUND((E2/B2),0)</f>
        <v>32281</v>
      </c>
      <c r="G2" s="10">
        <f t="shared" ref="G2:G13" si="5">ROUND((E2/C2),0)</f>
        <v>29347</v>
      </c>
      <c r="H2" s="10">
        <f t="shared" ref="H2:H13" si="6">ROUND((E2/D2),0)</f>
        <v>24455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697</v>
      </c>
      <c r="R2" s="2">
        <v>22500000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606.06060606060612</v>
      </c>
      <c r="C3" s="4">
        <f t="shared" ref="C3:C15" si="9">B3*1.1</f>
        <v>666.66666666666674</v>
      </c>
      <c r="D3" s="4">
        <f t="shared" si="2"/>
        <v>800.00000000000011</v>
      </c>
      <c r="E3" s="16">
        <f t="shared" si="3"/>
        <v>22500000</v>
      </c>
      <c r="F3" s="15">
        <f t="shared" si="4"/>
        <v>37125</v>
      </c>
      <c r="G3" s="10">
        <f t="shared" si="5"/>
        <v>33750</v>
      </c>
      <c r="H3" s="10">
        <f t="shared" si="6"/>
        <v>28125</v>
      </c>
      <c r="I3" s="4" t="e">
        <f>#REF!</f>
        <v>#REF!</v>
      </c>
      <c r="J3" s="4">
        <f t="shared" si="7"/>
        <v>0</v>
      </c>
      <c r="O3">
        <v>800</v>
      </c>
      <c r="P3">
        <f t="shared" si="8"/>
        <v>666.66666666666674</v>
      </c>
      <c r="Q3">
        <f>P3/1.1</f>
        <v>606.06060606060612</v>
      </c>
      <c r="R3" s="2">
        <v>22500000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1666.6666666666667</v>
      </c>
      <c r="C4" s="4">
        <f t="shared" si="9"/>
        <v>1833.3333333333335</v>
      </c>
      <c r="D4" s="4">
        <f t="shared" si="2"/>
        <v>2200</v>
      </c>
      <c r="E4" s="16">
        <f t="shared" si="3"/>
        <v>47500000</v>
      </c>
      <c r="F4" s="10">
        <f t="shared" si="4"/>
        <v>28500</v>
      </c>
      <c r="G4" s="10">
        <f t="shared" si="5"/>
        <v>25909</v>
      </c>
      <c r="H4" s="10">
        <f t="shared" si="6"/>
        <v>21591</v>
      </c>
      <c r="I4" s="4" t="e">
        <f>#REF!</f>
        <v>#REF!</v>
      </c>
      <c r="J4" s="4">
        <f t="shared" si="7"/>
        <v>0</v>
      </c>
      <c r="O4">
        <v>0</v>
      </c>
      <c r="P4">
        <v>2000</v>
      </c>
      <c r="Q4">
        <f t="shared" ref="Q2:Q12" si="10">P4/1.2</f>
        <v>1666.6666666666667</v>
      </c>
      <c r="R4" s="2">
        <v>47500000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1229</v>
      </c>
      <c r="C5" s="4">
        <f t="shared" si="9"/>
        <v>1351.9</v>
      </c>
      <c r="D5" s="4">
        <f t="shared" si="2"/>
        <v>1622.28</v>
      </c>
      <c r="E5" s="16">
        <f t="shared" si="3"/>
        <v>38054998</v>
      </c>
      <c r="F5" s="15">
        <f t="shared" si="4"/>
        <v>30964</v>
      </c>
      <c r="G5" s="10">
        <f t="shared" si="5"/>
        <v>28149</v>
      </c>
      <c r="H5" s="10">
        <f t="shared" si="6"/>
        <v>23458</v>
      </c>
      <c r="I5" s="4" t="e">
        <f>#REF!</f>
        <v>#REF!</v>
      </c>
      <c r="J5" s="4">
        <f t="shared" si="7"/>
        <v>16</v>
      </c>
      <c r="O5">
        <v>0</v>
      </c>
      <c r="P5">
        <f t="shared" si="8"/>
        <v>0</v>
      </c>
      <c r="Q5">
        <v>1229</v>
      </c>
      <c r="R5" s="2">
        <f>35872498+2152500+30000</f>
        <v>38054998</v>
      </c>
      <c r="S5" s="8">
        <v>16</v>
      </c>
      <c r="T5" s="8" t="s">
        <v>23</v>
      </c>
    </row>
    <row r="6" spans="1:20" x14ac:dyDescent="0.25">
      <c r="A6" s="4">
        <f t="shared" si="0"/>
        <v>0</v>
      </c>
      <c r="B6" s="4">
        <f t="shared" si="1"/>
        <v>952</v>
      </c>
      <c r="C6" s="4">
        <f t="shared" si="9"/>
        <v>1047.2</v>
      </c>
      <c r="D6" s="4">
        <f t="shared" si="2"/>
        <v>1256.6400000000001</v>
      </c>
      <c r="E6" s="16">
        <f t="shared" si="3"/>
        <v>25370172</v>
      </c>
      <c r="F6" s="10">
        <f t="shared" si="4"/>
        <v>26649</v>
      </c>
      <c r="G6" s="10">
        <f t="shared" si="5"/>
        <v>24227</v>
      </c>
      <c r="H6" s="10">
        <f t="shared" si="6"/>
        <v>20189</v>
      </c>
      <c r="I6" s="4" t="e">
        <f>#REF!</f>
        <v>#REF!</v>
      </c>
      <c r="J6" s="4">
        <f t="shared" si="7"/>
        <v>18</v>
      </c>
      <c r="O6">
        <v>0</v>
      </c>
      <c r="P6">
        <f t="shared" si="8"/>
        <v>0</v>
      </c>
      <c r="Q6">
        <v>952</v>
      </c>
      <c r="R6" s="2">
        <f>23905672+1434500+30000</f>
        <v>25370172</v>
      </c>
      <c r="S6" s="8">
        <v>18</v>
      </c>
      <c r="T6" s="8" t="s">
        <v>24</v>
      </c>
    </row>
    <row r="7" spans="1:20" x14ac:dyDescent="0.25">
      <c r="A7" s="4">
        <f t="shared" si="0"/>
        <v>0</v>
      </c>
      <c r="B7" s="4">
        <f t="shared" si="1"/>
        <v>697</v>
      </c>
      <c r="C7" s="4">
        <f t="shared" si="9"/>
        <v>766.7</v>
      </c>
      <c r="D7" s="4">
        <f t="shared" si="2"/>
        <v>920.04000000000008</v>
      </c>
      <c r="E7" s="16">
        <f t="shared" si="3"/>
        <v>19640000</v>
      </c>
      <c r="F7" s="15">
        <f t="shared" si="4"/>
        <v>28178</v>
      </c>
      <c r="G7" s="10">
        <f t="shared" si="5"/>
        <v>25616</v>
      </c>
      <c r="H7" s="10">
        <f t="shared" si="6"/>
        <v>21347</v>
      </c>
      <c r="I7" s="4" t="e">
        <f>#REF!</f>
        <v>#REF!</v>
      </c>
      <c r="J7" s="4">
        <f t="shared" si="7"/>
        <v>22</v>
      </c>
      <c r="O7">
        <v>0</v>
      </c>
      <c r="P7">
        <f t="shared" si="8"/>
        <v>0</v>
      </c>
      <c r="Q7">
        <v>697</v>
      </c>
      <c r="R7" s="2">
        <f>18500000+1110000+30000</f>
        <v>19640000</v>
      </c>
      <c r="S7" s="8">
        <v>22</v>
      </c>
      <c r="T7" s="8" t="s">
        <v>25</v>
      </c>
    </row>
    <row r="8" spans="1:20" x14ac:dyDescent="0.25">
      <c r="A8" s="4">
        <f t="shared" si="0"/>
        <v>0</v>
      </c>
      <c r="B8" s="4">
        <f t="shared" si="1"/>
        <v>534</v>
      </c>
      <c r="C8" s="4">
        <f t="shared" si="9"/>
        <v>587.40000000000009</v>
      </c>
      <c r="D8" s="4">
        <f t="shared" si="2"/>
        <v>704.88000000000011</v>
      </c>
      <c r="E8" s="16">
        <f t="shared" si="3"/>
        <v>13867130</v>
      </c>
      <c r="F8" s="10">
        <f t="shared" si="4"/>
        <v>25968</v>
      </c>
      <c r="G8" s="10">
        <f t="shared" si="5"/>
        <v>23608</v>
      </c>
      <c r="H8" s="10">
        <f t="shared" si="6"/>
        <v>19673</v>
      </c>
      <c r="I8" s="4" t="e">
        <f>#REF!</f>
        <v>#REF!</v>
      </c>
      <c r="J8" s="4">
        <f t="shared" si="7"/>
        <v>10</v>
      </c>
      <c r="O8">
        <v>0</v>
      </c>
      <c r="P8">
        <f t="shared" si="8"/>
        <v>0</v>
      </c>
      <c r="Q8">
        <v>534</v>
      </c>
      <c r="R8" s="2">
        <f>13053630+783500+30000</f>
        <v>13867130</v>
      </c>
      <c r="S8" s="8">
        <v>10</v>
      </c>
      <c r="T8" s="8" t="s">
        <v>26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20</v>
      </c>
      <c r="H19">
        <v>750</v>
      </c>
      <c r="I19">
        <f>I20/H19</f>
        <v>1.1003678399999999</v>
      </c>
    </row>
    <row r="20" spans="7:24" x14ac:dyDescent="0.25">
      <c r="G20" t="s">
        <v>18</v>
      </c>
      <c r="H20">
        <v>825</v>
      </c>
      <c r="I20">
        <f>76.67*10.764</f>
        <v>825.27587999999992</v>
      </c>
      <c r="J20" t="s">
        <v>19</v>
      </c>
    </row>
    <row r="21" spans="7:24" x14ac:dyDescent="0.25">
      <c r="G21" t="s">
        <v>21</v>
      </c>
      <c r="H21">
        <v>30000</v>
      </c>
    </row>
    <row r="22" spans="7:24" x14ac:dyDescent="0.25">
      <c r="G22" s="6" t="s">
        <v>22</v>
      </c>
      <c r="H22" s="6">
        <f>H21*H19</f>
        <v>22500000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16000000</v>
      </c>
      <c r="I27">
        <f>H27*1.2</f>
        <v>19200000</v>
      </c>
      <c r="J27">
        <f>I27*75%</f>
        <v>14400000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960000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16990000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B7A9D-1533-4230-9847-C2864A12815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Sheet13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2025-01-23T10:11:42Z</dcterms:modified>
</cp:coreProperties>
</file>