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Manoj Vithoba Gaikar\"/>
    </mc:Choice>
  </mc:AlternateContent>
  <xr:revisionPtr revIDLastSave="0" documentId="13_ncr:1_{AEE38EFC-13EB-4FE9-8A78-7354B46356F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O36" i="4"/>
  <c r="O34" i="4"/>
  <c r="O30" i="4"/>
  <c r="O33" i="4"/>
  <c r="O32" i="4"/>
  <c r="O31" i="4"/>
  <c r="O29" i="4"/>
  <c r="O28" i="4"/>
  <c r="O27" i="4"/>
  <c r="O26" i="4"/>
  <c r="O25" i="4"/>
  <c r="O24" i="4"/>
  <c r="O23" i="4"/>
  <c r="P10" i="4" l="1"/>
  <c r="F21" i="4" l="1"/>
  <c r="Q6" i="4" l="1"/>
  <c r="S6" i="4"/>
  <c r="Q5" i="4"/>
  <c r="G18" i="4"/>
  <c r="G30" i="4"/>
  <c r="G19" i="4"/>
  <c r="Q12" i="4" l="1"/>
  <c r="P12" i="4"/>
  <c r="P11" i="4"/>
  <c r="Q11" i="4" s="1"/>
  <c r="P9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<sst xmlns="http://schemas.openxmlformats.org/spreadsheetml/2006/main" count="30" uniqueCount="27">
  <si>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</si>
  <si>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</si>
  <si>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</si>
  <si>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</si>
  <si>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</si>
  <si>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</si>
  <si>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</si>
  <si>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</si>
  <si>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</si>
  <si>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</si>
  <si>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</si>
  <si>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</si>
  <si>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</si>
  <si>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101, 1st Floor, Vardhman Plaza, Plot No. 44, Sector 20, Village - Kalamboli</t>
  </si>
  <si>
    <t>bua</t>
  </si>
  <si>
    <t>agreement - 2012</t>
  </si>
  <si>
    <t>av</t>
  </si>
  <si>
    <t>sd</t>
  </si>
  <si>
    <t>rd</t>
  </si>
  <si>
    <t>ca</t>
  </si>
  <si>
    <t>rate on ca</t>
  </si>
  <si>
    <t>fmv</t>
  </si>
  <si>
    <t>oc - 2012</t>
  </si>
  <si>
    <t>30.10.23</t>
  </si>
  <si>
    <t>48 to 50 lakhs</t>
  </si>
  <si>
    <t>mca</t>
  </si>
  <si>
    <t>20.12.24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</si>
</sst>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51A71-29DB-423B-93CE-A0DA8EA6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601350</xdr:colOff>
      <xdr:row>51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D004DD-6F81-4A6F-9ECE-504D7CD8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35750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AC5DF-C355-43EB-B890-0A6946770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9E3CD-32D7-4B6D-AC54-DF2BF83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67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58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BF992F-1A39-4197-9CE3-F192CD117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839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344139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3EB45-6E85-4008-BD8F-D152A3B2A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78539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317B8-F227-4553-B339-2A02CDBD7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14C67-8F56-4EBE-9BD7-ECC9E23B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6F3CA-9310-4311-8579-84EE6B460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82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" zoomScaleNormal="100" workbookViewId="0">
      <selection activeCell="Q11" sqref="Q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340</v>
      </c>
      <c r="C2" s="4">
        <f>B2*1.2</f>
        <v>408</v>
      </c>
      <c r="D2" s="4">
        <f t="shared" ref="D2:D13" si="2">C2*1.2</f>
        <v>489.59999999999997</v>
      </c>
      <c r="E2" s="5">
        <f t="shared" ref="E2:E13" si="3">R2</f>
        <v>6700000</v>
      </c>
      <c r="F2" s="10">
        <f t="shared" ref="F2:F13" si="4">ROUND((E2/B2),0)</f>
        <v>19706</v>
      </c>
      <c r="G2" s="10">
        <f t="shared" ref="G2:G13" si="5">ROUND((E2/C2),0)</f>
        <v>16422</v>
      </c>
      <c r="H2" s="10">
        <f t="shared" ref="H2:H13" si="6">ROUND((E2/D2),0)</f>
        <v>13685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340</v>
      </c>
      <c r="R2" s="2">
        <v>6700000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695</v>
      </c>
      <c r="C3" s="4">
        <f t="shared" ref="C3:C15" si="9">B3*1.2</f>
        <v>834</v>
      </c>
      <c r="D3" s="4">
        <f t="shared" si="2"/>
        <v>1000.8</v>
      </c>
      <c r="E3" s="16">
        <f t="shared" si="3"/>
        <v>6900000</v>
      </c>
      <c r="F3" s="10">
        <f t="shared" si="4"/>
        <v>9928</v>
      </c>
      <c r="G3" s="10">
        <f t="shared" si="5"/>
        <v>8273</v>
      </c>
      <c r="H3" s="10">
        <f t="shared" si="6"/>
        <v>6894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695</v>
      </c>
      <c r="R3" s="2">
        <v>6900000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16">
        <f t="shared" si="3"/>
        <v>5300000</v>
      </c>
      <c r="F4" s="15">
        <f t="shared" si="4"/>
        <v>11778</v>
      </c>
      <c r="G4" s="10">
        <f t="shared" si="5"/>
        <v>9815</v>
      </c>
      <c r="H4" s="10">
        <f t="shared" si="6"/>
        <v>8179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450</v>
      </c>
      <c r="R4" s="2">
        <v>5300000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643.90247999999997</v>
      </c>
      <c r="C5" s="4">
        <f t="shared" si="9"/>
        <v>772.68297599999994</v>
      </c>
      <c r="D5" s="4">
        <f t="shared" si="2"/>
        <v>927.2195711999999</v>
      </c>
      <c r="E5" s="16">
        <f t="shared" si="3"/>
        <v>7500000</v>
      </c>
      <c r="F5" s="10">
        <f t="shared" si="4"/>
        <v>11648</v>
      </c>
      <c r="G5" s="10">
        <f t="shared" si="5"/>
        <v>9706</v>
      </c>
      <c r="H5" s="10">
        <f t="shared" si="6"/>
        <v>8089</v>
      </c>
      <c r="I5" s="10" t="e">
        <f>#REF!</f>
        <v>#REF!</v>
      </c>
      <c r="J5" s="4" t="str">
        <f t="shared" si="7"/>
        <v>30.10.23</v>
      </c>
      <c r="O5">
        <v>0</v>
      </c>
      <c r="P5">
        <f t="shared" si="8"/>
        <v>0</v>
      </c>
      <c r="Q5">
        <f>(45.8+5.2+8.82)*10.764</f>
        <v>643.90247999999997</v>
      </c>
      <c r="R5" s="2">
        <v>7500000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410.65305839999996</v>
      </c>
      <c r="C6" s="4">
        <f t="shared" si="9"/>
        <v>492.78367007999992</v>
      </c>
      <c r="D6" s="4">
        <f t="shared" si="2"/>
        <v>591.34040409599993</v>
      </c>
      <c r="E6" s="16">
        <f t="shared" si="3"/>
        <v>6275000</v>
      </c>
      <c r="F6" s="10">
        <f t="shared" si="4"/>
        <v>15281</v>
      </c>
      <c r="G6" s="10">
        <f t="shared" si="5"/>
        <v>12734</v>
      </c>
      <c r="H6" s="10">
        <f t="shared" si="6"/>
        <v>10611</v>
      </c>
      <c r="I6" s="10" t="e">
        <f>#REF!</f>
        <v>#REF!</v>
      </c>
      <c r="J6" s="4">
        <f t="shared" si="7"/>
        <v>6.2956000000000003</v>
      </c>
      <c r="O6">
        <v>0</v>
      </c>
      <c r="P6">
        <f t="shared" si="8"/>
        <v>0</v>
      </c>
      <c r="Q6">
        <f>(31.855+S6)*10.764</f>
        <v>410.65305839999996</v>
      </c>
      <c r="R6" s="2">
        <v>6275000</v>
      </c>
      <c r="S6" s="8">
        <f>15.739*40%</f>
        <v>6.2956000000000003</v>
      </c>
      <c r="T6" s="8"/>
    </row>
    <row r="7" spans="1:20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16">
        <f t="shared" si="3"/>
        <v>4800000</v>
      </c>
      <c r="F7" s="15">
        <f t="shared" si="4"/>
        <v>12000</v>
      </c>
      <c r="G7" s="10">
        <f t="shared" si="5"/>
        <v>10000</v>
      </c>
      <c r="H7" s="10">
        <f t="shared" si="6"/>
        <v>8333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400</v>
      </c>
      <c r="R7" s="2">
        <v>4800000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500</v>
      </c>
      <c r="C8" s="4">
        <f t="shared" si="9"/>
        <v>600</v>
      </c>
      <c r="D8" s="4">
        <f t="shared" si="2"/>
        <v>720</v>
      </c>
      <c r="E8" s="16">
        <f t="shared" si="3"/>
        <v>5000000</v>
      </c>
      <c r="F8" s="10">
        <f t="shared" si="4"/>
        <v>10000</v>
      </c>
      <c r="G8" s="10">
        <f t="shared" si="5"/>
        <v>8333</v>
      </c>
      <c r="H8" s="10">
        <f t="shared" si="6"/>
        <v>6944</v>
      </c>
      <c r="I8" s="10" t="e">
        <f>#REF!</f>
        <v>#REF!</v>
      </c>
      <c r="J8" s="4">
        <f t="shared" si="7"/>
        <v>0</v>
      </c>
      <c r="O8">
        <v>0</v>
      </c>
      <c r="P8">
        <v>600</v>
      </c>
      <c r="Q8">
        <f t="shared" ref="Q8:Q12" si="10">P8/1.2</f>
        <v>500</v>
      </c>
      <c r="R8" s="2">
        <v>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440</v>
      </c>
      <c r="C9" s="4">
        <f t="shared" si="9"/>
        <v>528</v>
      </c>
      <c r="D9" s="4">
        <f t="shared" si="2"/>
        <v>633.6</v>
      </c>
      <c r="E9" s="16">
        <f t="shared" si="3"/>
        <v>4850000</v>
      </c>
      <c r="F9" s="15">
        <f t="shared" si="4"/>
        <v>11023</v>
      </c>
      <c r="G9" s="10">
        <f t="shared" si="5"/>
        <v>9186</v>
      </c>
      <c r="H9" s="10">
        <f t="shared" si="6"/>
        <v>7655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440</v>
      </c>
      <c r="R9" s="2">
        <v>4850000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426.30821999999995</v>
      </c>
      <c r="C10" s="4">
        <f t="shared" si="9"/>
        <v>511.56986399999994</v>
      </c>
      <c r="D10" s="4">
        <f t="shared" si="2"/>
        <v>613.88383679999993</v>
      </c>
      <c r="E10" s="16">
        <f t="shared" si="3"/>
        <v>4500000</v>
      </c>
      <c r="F10" s="10">
        <f t="shared" si="4"/>
        <v>10556</v>
      </c>
      <c r="G10" s="10">
        <f t="shared" si="5"/>
        <v>8796</v>
      </c>
      <c r="H10" s="10">
        <f t="shared" si="6"/>
        <v>7330</v>
      </c>
      <c r="I10" s="10" t="e">
        <f>#REF!</f>
        <v>#REF!</v>
      </c>
      <c r="J10" s="4" t="str">
        <f t="shared" si="7"/>
        <v>20.12.24</v>
      </c>
      <c r="O10">
        <v>0</v>
      </c>
      <c r="P10">
        <f t="shared" si="8"/>
        <v>0</v>
      </c>
      <c r="Q10">
        <f>39.605*10.764</f>
        <v>426.30821999999995</v>
      </c>
      <c r="R10" s="2">
        <v>4500000</v>
      </c>
      <c r="S10" s="8" t="s">
        <v>26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E17" t="s">
        <v>13</v>
      </c>
    </row>
    <row r="18" spans="5:24" x14ac:dyDescent="0.25">
      <c r="E18" t="s">
        <v>19</v>
      </c>
      <c r="F18" s="7">
        <v>413</v>
      </c>
      <c r="G18">
        <f>G19/F18</f>
        <v>1.2001990314769975</v>
      </c>
    </row>
    <row r="19" spans="5:24" x14ac:dyDescent="0.25">
      <c r="E19" t="s">
        <v>14</v>
      </c>
      <c r="F19" s="7">
        <v>496</v>
      </c>
      <c r="G19">
        <f>46.05*10.764</f>
        <v>495.68219999999997</v>
      </c>
    </row>
    <row r="20" spans="5:24" x14ac:dyDescent="0.25">
      <c r="E20" t="s">
        <v>20</v>
      </c>
      <c r="F20" s="7">
        <v>11000</v>
      </c>
    </row>
    <row r="21" spans="5:24" x14ac:dyDescent="0.25">
      <c r="E21" t="s">
        <v>21</v>
      </c>
      <c r="F21" s="7">
        <f>F20*F18</f>
        <v>4543000</v>
      </c>
    </row>
    <row r="22" spans="5:24" x14ac:dyDescent="0.25">
      <c r="J22" t="s">
        <v>25</v>
      </c>
    </row>
    <row r="23" spans="5:24" x14ac:dyDescent="0.25">
      <c r="G23" s="6"/>
      <c r="H23" s="6" t="s">
        <v>24</v>
      </c>
      <c r="J23">
        <v>13.34</v>
      </c>
      <c r="N23">
        <v>8.9600000000000009</v>
      </c>
      <c r="O23">
        <f>N23*J23</f>
        <v>119.52640000000001</v>
      </c>
    </row>
    <row r="24" spans="5:24" x14ac:dyDescent="0.25">
      <c r="G24" t="s">
        <v>22</v>
      </c>
      <c r="J24">
        <v>6.94</v>
      </c>
      <c r="N24">
        <v>7.67</v>
      </c>
      <c r="O24">
        <f t="shared" ref="O24:O33" si="21">N24*J24</f>
        <v>53.229800000000004</v>
      </c>
    </row>
    <row r="25" spans="5:24" x14ac:dyDescent="0.25">
      <c r="J25">
        <v>10.3</v>
      </c>
      <c r="N25">
        <v>8.94</v>
      </c>
      <c r="O25">
        <f t="shared" si="21"/>
        <v>92.082000000000008</v>
      </c>
      <c r="P25" s="11"/>
      <c r="Q25" s="11"/>
      <c r="R25" s="13"/>
      <c r="T25" s="11"/>
      <c r="U25" s="11"/>
      <c r="V25" s="11"/>
      <c r="W25" s="11"/>
      <c r="X25" s="11"/>
    </row>
    <row r="26" spans="5:24" x14ac:dyDescent="0.25">
      <c r="F26" s="7" t="s">
        <v>15</v>
      </c>
      <c r="J26">
        <v>8.34</v>
      </c>
      <c r="N26">
        <v>2.85</v>
      </c>
      <c r="O26">
        <f t="shared" si="21"/>
        <v>23.769000000000002</v>
      </c>
      <c r="P26" s="11"/>
      <c r="Q26" s="14"/>
      <c r="R26" s="14"/>
      <c r="T26" s="14"/>
      <c r="U26" s="14"/>
      <c r="V26" s="11"/>
      <c r="W26" s="11"/>
      <c r="X26" s="11"/>
    </row>
    <row r="27" spans="5:24" x14ac:dyDescent="0.25">
      <c r="F27" s="7" t="s">
        <v>16</v>
      </c>
      <c r="G27">
        <v>2100000</v>
      </c>
      <c r="J27">
        <v>3.71</v>
      </c>
      <c r="N27">
        <v>0.83</v>
      </c>
      <c r="O27">
        <f t="shared" si="21"/>
        <v>3.0792999999999999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F28" s="7" t="s">
        <v>17</v>
      </c>
      <c r="G28">
        <v>105000</v>
      </c>
      <c r="J28">
        <v>4.6100000000000003</v>
      </c>
      <c r="N28">
        <v>3.78</v>
      </c>
      <c r="O28">
        <f t="shared" si="21"/>
        <v>17.425799999999999</v>
      </c>
      <c r="P28" s="11"/>
      <c r="Q28" s="11"/>
      <c r="R28" s="11"/>
      <c r="T28" s="11"/>
      <c r="U28" s="11"/>
      <c r="V28" s="11"/>
      <c r="W28" s="11"/>
      <c r="X28" s="11"/>
    </row>
    <row r="29" spans="5:24" x14ac:dyDescent="0.25">
      <c r="F29" s="7" t="s">
        <v>18</v>
      </c>
      <c r="G29">
        <v>21000</v>
      </c>
      <c r="J29">
        <v>2.82</v>
      </c>
      <c r="N29">
        <v>3.83</v>
      </c>
      <c r="O29">
        <f t="shared" si="21"/>
        <v>10.800599999999999</v>
      </c>
      <c r="P29" s="11"/>
      <c r="Q29" s="11"/>
      <c r="R29" s="12"/>
      <c r="T29" s="12"/>
      <c r="U29" s="12"/>
      <c r="V29" s="11"/>
      <c r="W29" s="11"/>
      <c r="X29" s="11"/>
    </row>
    <row r="30" spans="5:24" x14ac:dyDescent="0.25">
      <c r="G30">
        <f>SUM(G27:G29)</f>
        <v>2226000</v>
      </c>
      <c r="O30" s="6">
        <f>SUM(O23:O29)</f>
        <v>319.91289999999998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J31">
        <v>4.87</v>
      </c>
      <c r="N31">
        <v>8.7100000000000009</v>
      </c>
      <c r="O31">
        <f t="shared" si="21"/>
        <v>42.417700000000004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J32">
        <v>7.42</v>
      </c>
      <c r="N32">
        <v>2.5499999999999998</v>
      </c>
      <c r="O32">
        <f t="shared" si="21"/>
        <v>18.920999999999999</v>
      </c>
      <c r="P32" s="11"/>
      <c r="Q32" s="11"/>
      <c r="R32" s="11"/>
      <c r="T32" s="11"/>
      <c r="U32" s="11"/>
      <c r="V32" s="11"/>
      <c r="W32" s="11"/>
      <c r="X32" s="11"/>
    </row>
    <row r="33" spans="10:24" x14ac:dyDescent="0.25">
      <c r="J33">
        <v>8.93</v>
      </c>
      <c r="N33">
        <v>2</v>
      </c>
      <c r="O33">
        <f t="shared" si="21"/>
        <v>17.86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O34" s="6">
        <f>SUM(O31:O33)</f>
        <v>79.198700000000002</v>
      </c>
      <c r="P34" s="11"/>
      <c r="Q34" s="11"/>
      <c r="R34" s="11"/>
      <c r="S34" s="6"/>
      <c r="T34" s="11"/>
      <c r="U34" s="11"/>
      <c r="V34" s="11"/>
      <c r="W34" s="11"/>
      <c r="X34" s="11"/>
    </row>
    <row r="35" spans="10:24" x14ac:dyDescent="0.25">
      <c r="Q35" s="11"/>
      <c r="R35" s="11"/>
    </row>
    <row r="36" spans="10:24" x14ac:dyDescent="0.25">
      <c r="O36" s="6">
        <f>O34+O30</f>
        <v>399.11159999999995</v>
      </c>
      <c r="Q36" s="11"/>
      <c r="R36" s="11"/>
      <c r="T36" s="6"/>
    </row>
    <row r="37" spans="10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2025-01-24T10:37:37Z</dcterms:modified>
</cp:coreProperties>
</file>