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Borivali (W)\Umesh Shivaji Patel\"/>
    </mc:Choice>
  </mc:AlternateContent>
  <xr:revisionPtr revIDLastSave="0" documentId="13_ncr:1_{A8AA04EC-1D46-4529-BDE9-978F56B4D2C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8" i="4" l="1"/>
  <c r="R8" i="4"/>
  <c r="Q8" i="4"/>
  <c r="W3" i="4"/>
  <c r="W4" i="4"/>
  <c r="W5" i="4"/>
  <c r="W6" i="4"/>
  <c r="W7" i="4"/>
  <c r="W9" i="4"/>
  <c r="W10" i="4"/>
  <c r="W11" i="4"/>
  <c r="W12" i="4"/>
  <c r="W13" i="4"/>
  <c r="W14" i="4"/>
  <c r="W15" i="4"/>
  <c r="W16" i="4"/>
  <c r="W17" i="4"/>
  <c r="W18" i="4"/>
  <c r="W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2" i="4"/>
  <c r="U7" i="4"/>
  <c r="R7" i="4"/>
  <c r="P7" i="4"/>
  <c r="Q42" i="4"/>
  <c r="Q43" i="4" s="1"/>
  <c r="O44" i="4"/>
  <c r="O42" i="4"/>
  <c r="O41" i="4"/>
  <c r="O39" i="4"/>
  <c r="O40" i="4"/>
  <c r="O38" i="4"/>
  <c r="O24" i="4"/>
  <c r="O25" i="4"/>
  <c r="O26" i="4"/>
  <c r="O27" i="4"/>
  <c r="O28" i="4"/>
  <c r="O29" i="4"/>
  <c r="O30" i="4"/>
  <c r="O31" i="4"/>
  <c r="O32" i="4"/>
  <c r="O33" i="4"/>
  <c r="O34" i="4"/>
  <c r="O35" i="4"/>
  <c r="O23" i="4"/>
  <c r="I21" i="4"/>
  <c r="W8" i="4" l="1"/>
  <c r="O36" i="4"/>
  <c r="Q12" i="4"/>
  <c r="P12" i="4"/>
  <c r="P11" i="4"/>
  <c r="Q11" i="4" s="1"/>
  <c r="Q10" i="4"/>
  <c r="P10" i="4"/>
  <c r="P9" i="4"/>
  <c r="Q9" i="4" s="1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<sst xmlns="http://schemas.openxmlformats.org/spreadsheetml/2006/main" count="25" uniqueCount="22">
  <si>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</si>
  <si>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</si>
  <si>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</si>
  <si>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</si>
  <si>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</si>
  <si>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</si>
  <si>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</si>
  <si>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</si>
  <si>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</si>
  <si>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</si>
  <si>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</si>
  <si>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</si>
  <si>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</si>
  <si>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202, 2nd Floor, Wing - A, Charkop Sukhkarta CHSL, Plot No. 26, RSC 22, Swami Samarth Road, Village - Charkop, Kandivali West</t>
  </si>
  <si>
    <t>sbua</t>
  </si>
  <si>
    <t>rate</t>
  </si>
  <si>
    <t>fmv</t>
  </si>
  <si>
    <t>yoc - 2008 - pg no . 2</t>
  </si>
  <si>
    <t>oc - 2008</t>
  </si>
  <si>
    <t>1.30 to 1.40 cr</t>
  </si>
  <si>
    <t>mca</t>
  </si>
  <si>
    <t>35% 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</si>
</sst>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20</xdr:row>
      <xdr:rowOff>0</xdr:rowOff>
    </xdr:from>
    <xdr:to>
      <xdr:col>24</xdr:col>
      <xdr:colOff>505379</xdr:colOff>
      <xdr:row>54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A4F4D-A97E-46D8-BE7C-C926D805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8925" y="4381500"/>
          <a:ext cx="3972479" cy="6620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D1994-D3B2-403D-8E22-2D9B4C550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3E618-A167-43E2-8B95-D07F432A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219B1-058A-456D-8649-C3B1F81B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DC89A-91DB-4D32-8612-DC41DA4B4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1BC4C-25CD-4FFA-9E99-62D6D735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7A23EF-177F-4571-BF3E-63E7803F5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0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18228-1FAE-4B02-A087-9A1F7247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zoomScaleNormal="100" workbookViewId="0">
      <selection activeCell="S21" sqref="S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" t="s">
        <v>21</v>
      </c>
    </row>
    <row r="2" spans="1:23" x14ac:dyDescent="0.25">
      <c r="A2" s="4">
        <f t="shared" ref="A2:A15" si="0">N2</f>
        <v>0</v>
      </c>
      <c r="B2" s="4">
        <f t="shared" ref="B2:B15" si="1">Q2</f>
        <v>414</v>
      </c>
      <c r="C2" s="4">
        <f>B2*1.2</f>
        <v>496.79999999999995</v>
      </c>
      <c r="D2" s="4">
        <f t="shared" ref="D2:D13" si="2">C2*1.2</f>
        <v>596.16</v>
      </c>
      <c r="E2" s="5">
        <f t="shared" ref="E2:E13" si="3">R2</f>
        <v>8200000</v>
      </c>
      <c r="F2" s="10">
        <f t="shared" ref="F2:F13" si="4">ROUND((E2/B2),0)</f>
        <v>19807</v>
      </c>
      <c r="G2" s="10">
        <f t="shared" ref="G2:G13" si="5">ROUND((E2/C2),0)</f>
        <v>16506</v>
      </c>
      <c r="H2" s="10">
        <f t="shared" ref="H2:H13" si="6">ROUND((E2/D2),0)</f>
        <v>13755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414</v>
      </c>
      <c r="R2" s="2">
        <v>8200000</v>
      </c>
      <c r="S2" s="8"/>
      <c r="T2" s="8"/>
      <c r="V2">
        <f>Q2*1.35</f>
        <v>558.90000000000009</v>
      </c>
      <c r="W2">
        <f>R2/V2</f>
        <v>14671.676507425298</v>
      </c>
    </row>
    <row r="3" spans="1:23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5">
        <f t="shared" si="3"/>
        <v>8500000</v>
      </c>
      <c r="F3" s="10">
        <f t="shared" si="4"/>
        <v>18889</v>
      </c>
      <c r="G3" s="10">
        <f t="shared" si="5"/>
        <v>15741</v>
      </c>
      <c r="H3" s="10">
        <f t="shared" si="6"/>
        <v>13117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450</v>
      </c>
      <c r="R3" s="2">
        <v>8500000</v>
      </c>
      <c r="S3" s="8"/>
      <c r="T3" s="8"/>
      <c r="V3">
        <f t="shared" ref="V3:V15" si="10">Q3*1.35</f>
        <v>607.5</v>
      </c>
      <c r="W3">
        <f t="shared" ref="W3:W18" si="11">R3/V3</f>
        <v>13991.769547325102</v>
      </c>
    </row>
    <row r="4" spans="1:23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16">
        <f t="shared" si="3"/>
        <v>9500000</v>
      </c>
      <c r="F4" s="10">
        <f t="shared" si="4"/>
        <v>22619</v>
      </c>
      <c r="G4" s="10">
        <f t="shared" si="5"/>
        <v>18849</v>
      </c>
      <c r="H4" s="15">
        <f t="shared" si="6"/>
        <v>15708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420</v>
      </c>
      <c r="R4" s="2">
        <v>9500000</v>
      </c>
      <c r="S4" s="8"/>
      <c r="T4" s="8"/>
      <c r="V4">
        <f t="shared" si="10"/>
        <v>567</v>
      </c>
      <c r="W4">
        <f t="shared" si="11"/>
        <v>16754.850088183422</v>
      </c>
    </row>
    <row r="5" spans="1:23" x14ac:dyDescent="0.25">
      <c r="A5" s="4">
        <f t="shared" si="0"/>
        <v>0</v>
      </c>
      <c r="B5" s="4">
        <f t="shared" si="1"/>
        <v>640</v>
      </c>
      <c r="C5" s="4">
        <f t="shared" si="9"/>
        <v>768</v>
      </c>
      <c r="D5" s="4">
        <f t="shared" si="2"/>
        <v>921.59999999999991</v>
      </c>
      <c r="E5" s="16">
        <f t="shared" si="3"/>
        <v>14000000</v>
      </c>
      <c r="F5" s="10">
        <f t="shared" si="4"/>
        <v>21875</v>
      </c>
      <c r="G5" s="10">
        <f t="shared" si="5"/>
        <v>18229</v>
      </c>
      <c r="H5" s="10">
        <f t="shared" si="6"/>
        <v>15191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640</v>
      </c>
      <c r="R5" s="2">
        <v>14000000</v>
      </c>
      <c r="S5" s="8"/>
      <c r="T5" s="8"/>
      <c r="V5">
        <f t="shared" si="10"/>
        <v>864</v>
      </c>
      <c r="W5">
        <f t="shared" si="11"/>
        <v>16203.703703703704</v>
      </c>
    </row>
    <row r="6" spans="1:23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16">
        <f t="shared" si="3"/>
        <v>17000000</v>
      </c>
      <c r="F6" s="10">
        <f t="shared" si="4"/>
        <v>24286</v>
      </c>
      <c r="G6" s="10">
        <f t="shared" si="5"/>
        <v>20238</v>
      </c>
      <c r="H6" s="15">
        <f t="shared" si="6"/>
        <v>16865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700</v>
      </c>
      <c r="R6" s="2">
        <v>17000000</v>
      </c>
      <c r="S6" s="8"/>
      <c r="T6" s="8"/>
      <c r="V6">
        <f t="shared" si="10"/>
        <v>945.00000000000011</v>
      </c>
      <c r="W6">
        <f t="shared" si="11"/>
        <v>17989.417989417987</v>
      </c>
    </row>
    <row r="7" spans="1:23" x14ac:dyDescent="0.25">
      <c r="A7" s="4">
        <f t="shared" si="0"/>
        <v>0</v>
      </c>
      <c r="B7" s="4">
        <f t="shared" si="1"/>
        <v>546.99059999999997</v>
      </c>
      <c r="C7" s="4">
        <f t="shared" si="9"/>
        <v>656.38871999999992</v>
      </c>
      <c r="D7" s="4">
        <f t="shared" si="2"/>
        <v>787.66646399999991</v>
      </c>
      <c r="E7" s="16">
        <f t="shared" si="3"/>
        <v>12250000</v>
      </c>
      <c r="F7" s="10">
        <f t="shared" si="4"/>
        <v>22395</v>
      </c>
      <c r="G7" s="10">
        <f t="shared" si="5"/>
        <v>18663</v>
      </c>
      <c r="H7" s="15">
        <f t="shared" si="6"/>
        <v>15552</v>
      </c>
      <c r="I7" s="4" t="e">
        <f>#REF!</f>
        <v>#REF!</v>
      </c>
      <c r="J7" s="4">
        <f t="shared" si="7"/>
        <v>0</v>
      </c>
      <c r="O7">
        <v>0</v>
      </c>
      <c r="P7">
        <f>60.98*10.764</f>
        <v>656.38871999999992</v>
      </c>
      <c r="Q7">
        <f t="shared" ref="Q7:Q12" si="12">P7/1.2</f>
        <v>546.99059999999997</v>
      </c>
      <c r="R7" s="2">
        <f>11500000+720000+30000</f>
        <v>12250000</v>
      </c>
      <c r="S7" s="8"/>
      <c r="T7" s="8">
        <v>11500000</v>
      </c>
      <c r="U7">
        <f>T7/Q7</f>
        <v>21024.127288476255</v>
      </c>
      <c r="V7">
        <f t="shared" si="10"/>
        <v>738.43731000000002</v>
      </c>
      <c r="W7">
        <f t="shared" si="11"/>
        <v>16589.085944208317</v>
      </c>
    </row>
    <row r="8" spans="1:23" x14ac:dyDescent="0.25">
      <c r="A8" s="4">
        <f t="shared" si="0"/>
        <v>0</v>
      </c>
      <c r="B8" s="4">
        <f t="shared" si="1"/>
        <v>420.11892</v>
      </c>
      <c r="C8" s="4">
        <f t="shared" si="9"/>
        <v>504.14270399999998</v>
      </c>
      <c r="D8" s="4">
        <f t="shared" si="2"/>
        <v>604.97124479999991</v>
      </c>
      <c r="E8" s="16">
        <f t="shared" si="3"/>
        <v>8881000</v>
      </c>
      <c r="F8" s="10">
        <f t="shared" si="4"/>
        <v>21139</v>
      </c>
      <c r="G8" s="10">
        <f t="shared" si="5"/>
        <v>17616</v>
      </c>
      <c r="H8" s="15">
        <f t="shared" si="6"/>
        <v>14680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>39.03*10.764</f>
        <v>420.11892</v>
      </c>
      <c r="R8" s="2">
        <f>8350000+501000+30000</f>
        <v>8881000</v>
      </c>
      <c r="S8" s="8"/>
      <c r="T8" s="8">
        <v>8350000</v>
      </c>
      <c r="U8">
        <f>T8/Q8</f>
        <v>19875.324824694875</v>
      </c>
      <c r="V8">
        <f t="shared" si="10"/>
        <v>567.16054200000008</v>
      </c>
      <c r="W8">
        <f t="shared" si="11"/>
        <v>15658.705679140843</v>
      </c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/>
      <c r="T9" s="8"/>
      <c r="V9">
        <f t="shared" si="10"/>
        <v>0</v>
      </c>
      <c r="W9" t="e">
        <f t="shared" si="11"/>
        <v>#DIV/0!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/>
      <c r="T10" s="8"/>
      <c r="V10">
        <f t="shared" si="10"/>
        <v>0</v>
      </c>
      <c r="W10" t="e">
        <f t="shared" si="11"/>
        <v>#DIV/0!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/>
      <c r="V11">
        <f t="shared" si="10"/>
        <v>0</v>
      </c>
      <c r="W11" t="e">
        <f t="shared" si="11"/>
        <v>#DIV/0!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  <c r="V12">
        <f t="shared" si="10"/>
        <v>0</v>
      </c>
      <c r="W12" t="e">
        <f t="shared" si="11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V13">
        <f t="shared" si="10"/>
        <v>0</v>
      </c>
      <c r="W13" t="e">
        <f t="shared" si="11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V14">
        <f t="shared" si="10"/>
        <v>0</v>
      </c>
      <c r="W14" t="e">
        <f t="shared" si="11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V15">
        <f t="shared" si="10"/>
        <v>0</v>
      </c>
      <c r="W15" t="e">
        <f t="shared" si="11"/>
        <v>#DIV/0!</v>
      </c>
    </row>
    <row r="16" spans="1:23" x14ac:dyDescent="0.25">
      <c r="W16" t="e">
        <f t="shared" si="11"/>
        <v>#DIV/0!</v>
      </c>
    </row>
    <row r="17" spans="7:24" x14ac:dyDescent="0.25">
      <c r="H17" t="s">
        <v>13</v>
      </c>
      <c r="W17" t="e">
        <f t="shared" si="11"/>
        <v>#DIV/0!</v>
      </c>
    </row>
    <row r="18" spans="7:24" x14ac:dyDescent="0.25">
      <c r="W18" t="e">
        <f t="shared" si="11"/>
        <v>#DIV/0!</v>
      </c>
    </row>
    <row r="19" spans="7:24" x14ac:dyDescent="0.25">
      <c r="H19" t="s">
        <v>14</v>
      </c>
      <c r="I19">
        <v>840</v>
      </c>
    </row>
    <row r="20" spans="7:24" x14ac:dyDescent="0.25">
      <c r="H20" t="s">
        <v>15</v>
      </c>
      <c r="I20">
        <v>15000</v>
      </c>
    </row>
    <row r="21" spans="7:24" x14ac:dyDescent="0.25">
      <c r="H21" t="s">
        <v>16</v>
      </c>
      <c r="I21">
        <f>I20*I19</f>
        <v>12600000</v>
      </c>
    </row>
    <row r="22" spans="7:24" x14ac:dyDescent="0.25">
      <c r="G22" s="6"/>
      <c r="H22" s="6"/>
      <c r="J22" t="s">
        <v>20</v>
      </c>
    </row>
    <row r="23" spans="7:24" x14ac:dyDescent="0.25">
      <c r="J23">
        <v>18.329999999999998</v>
      </c>
      <c r="N23">
        <v>9.68</v>
      </c>
      <c r="O23">
        <f>N23*J23</f>
        <v>177.43439999999998</v>
      </c>
    </row>
    <row r="24" spans="7:24" x14ac:dyDescent="0.25">
      <c r="J24">
        <v>7.82</v>
      </c>
      <c r="N24">
        <v>4.75</v>
      </c>
      <c r="O24">
        <f t="shared" ref="O24:O35" si="23">N24*J24</f>
        <v>37.145000000000003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O25">
        <f t="shared" si="23"/>
        <v>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J26">
        <v>6.57</v>
      </c>
      <c r="N26">
        <v>9.66</v>
      </c>
      <c r="O26">
        <f t="shared" si="23"/>
        <v>63.466200000000001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J27">
        <v>3.2</v>
      </c>
      <c r="N27">
        <v>5.55</v>
      </c>
      <c r="O27">
        <f t="shared" si="23"/>
        <v>17.760000000000002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v>12.91</v>
      </c>
      <c r="N28">
        <v>9.81</v>
      </c>
      <c r="O28">
        <f t="shared" si="23"/>
        <v>126.64710000000001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4</v>
      </c>
      <c r="N29">
        <v>6.26</v>
      </c>
      <c r="O29">
        <f t="shared" si="23"/>
        <v>25.04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1.34</v>
      </c>
      <c r="N30">
        <v>1.7</v>
      </c>
      <c r="O30">
        <f t="shared" si="23"/>
        <v>2.278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1.34</v>
      </c>
      <c r="N31">
        <v>1</v>
      </c>
      <c r="O31">
        <f t="shared" si="23"/>
        <v>1.34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v>10.5</v>
      </c>
      <c r="N32">
        <v>10</v>
      </c>
      <c r="O32">
        <f t="shared" si="23"/>
        <v>105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1.4</v>
      </c>
      <c r="N33">
        <v>1.67</v>
      </c>
      <c r="O33">
        <f t="shared" si="23"/>
        <v>2.3379999999999996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1.4</v>
      </c>
      <c r="N34">
        <v>1.6</v>
      </c>
      <c r="O34">
        <f t="shared" si="23"/>
        <v>2.2399999999999998</v>
      </c>
      <c r="Q34" s="11"/>
      <c r="R34" s="11"/>
    </row>
    <row r="35" spans="10:24" x14ac:dyDescent="0.25">
      <c r="J35">
        <v>4</v>
      </c>
      <c r="N35">
        <v>8</v>
      </c>
      <c r="O35">
        <f t="shared" si="23"/>
        <v>32</v>
      </c>
      <c r="Q35" s="11"/>
      <c r="R35" s="11"/>
      <c r="T35" s="6"/>
    </row>
    <row r="36" spans="10:24" x14ac:dyDescent="0.25">
      <c r="O36" s="6">
        <f>SUM(O23:O35)</f>
        <v>592.68869999999993</v>
      </c>
      <c r="P36" s="11"/>
      <c r="Q36" s="11"/>
      <c r="R36" s="11"/>
      <c r="S36" s="6"/>
    </row>
    <row r="38" spans="10:24" x14ac:dyDescent="0.25">
      <c r="J38">
        <v>1.34</v>
      </c>
      <c r="N38">
        <v>7.85</v>
      </c>
      <c r="O38">
        <f>N38*J38</f>
        <v>10.519</v>
      </c>
    </row>
    <row r="39" spans="10:24" x14ac:dyDescent="0.25">
      <c r="J39">
        <v>1.34</v>
      </c>
      <c r="N39">
        <v>6</v>
      </c>
      <c r="O39">
        <f t="shared" ref="O39:O40" si="24">N39*J39</f>
        <v>8.0400000000000009</v>
      </c>
    </row>
    <row r="40" spans="10:24" x14ac:dyDescent="0.25">
      <c r="J40">
        <v>1.4</v>
      </c>
      <c r="N40">
        <v>6</v>
      </c>
      <c r="O40">
        <f t="shared" si="24"/>
        <v>8.3999999999999986</v>
      </c>
    </row>
    <row r="41" spans="10:24" x14ac:dyDescent="0.25">
      <c r="O41" s="6">
        <f>SUM(O38:O40)</f>
        <v>26.959</v>
      </c>
    </row>
    <row r="42" spans="10:24" x14ac:dyDescent="0.25">
      <c r="O42" s="6">
        <f>O41+O36</f>
        <v>619.64769999999987</v>
      </c>
      <c r="P42">
        <v>21000</v>
      </c>
      <c r="Q42">
        <f>P42*O42</f>
        <v>13012601.699999997</v>
      </c>
    </row>
    <row r="43" spans="10:24" x14ac:dyDescent="0.25">
      <c r="Q43">
        <f>Q42/I19</f>
        <v>15491.192499999997</v>
      </c>
    </row>
    <row r="44" spans="10:24" x14ac:dyDescent="0.25">
      <c r="O44">
        <f>I19/O42</f>
        <v>1.3556090016956412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2025-01-22T10:50:03Z</dcterms:modified>
</cp:coreProperties>
</file>