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alad (West)\ANTHONY D'SILVA\"/>
    </mc:Choice>
  </mc:AlternateContent>
  <xr:revisionPtr revIDLastSave="0" documentId="13_ncr:1_{BB301A3C-9701-4CEC-8F0C-04DF26FA825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23" l="1"/>
  <c r="B20" i="23"/>
  <c r="P3" i="4"/>
  <c r="G31" i="4" l="1"/>
  <c r="G28" i="4"/>
  <c r="C12" i="25" l="1"/>
  <c r="C5" i="25" l="1"/>
  <c r="C4" i="25"/>
  <c r="C3" i="25"/>
  <c r="P2" i="4"/>
  <c r="B3" i="4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<sst xmlns="http://schemas.openxmlformats.org/spreadsheetml/2006/main" count="131" uniqueCount="89">
  <si>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</si>
  <si>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</si>
  <si>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</si>
  <si>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</si>
  <si>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</si>
  <si>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</si>
  <si>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</si>
  <si>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</si>
  <si>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</si>
  <si>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</si>
  <si>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</si>
  <si>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</si>
  <si>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</si>
  <si>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</si>
  <si>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</si>
  <si>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</si>
  <si>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</si>
  <si>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</si>
  <si>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</si>
  <si>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</si>
  <si>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</si>
  <si>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</si>
  <si>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</si>
  <si>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</si>
  <si>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</si>
  <si>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</si>
  <si>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</si>
  <si>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</si>
  <si>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</si>
  <si>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</si>
  <si>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</si>
  <si>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</si>
  <si>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</si>
  <si>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</si>
  <si>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</si>
  <si>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</si>
  <si>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</si>
  <si>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</si>
  <si>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</si>
  <si>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</si>
  <si>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</si>
  <si>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</si>
  <si>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</si>
  <si>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</si>
  <si>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</si>
  <si>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</si>
  <si>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</si>
  <si>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</si>
  <si>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</si>
  <si>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</si>
  <si>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</si>
  <si>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</si>
  <si>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</si>
  <si>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</si>
  <si>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</si>
  <si>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</si>
  <si>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</si>
  <si>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</si>
  <si>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</si>
  <si>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</si>
  <si>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</si>
  <si>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</si>
  <si>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</si>
  <si>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</si>
  <si>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</si>
  <si>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</si>
  <si>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</si>
  <si>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</si>
  <si>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</si>
  <si>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</si>
  <si>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</si>
  <si>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</si>
  <si>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</si>
  <si>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</si>
  <si>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</si>
  <si>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</si>
  <si>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</si>
  <si>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</si>
  <si>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</si>
  <si>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</si>
  <si>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</si>
  <si>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</si>
  <si>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</si>
  <si>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</si>
  <si>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</si>
  <si>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</si>
  <si>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11.01.2025</t>
  </si>
  <si>
    <t>IGR-18.01.25</t>
  </si>
  <si>
    <t>IGR-10.05.24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</si>
</sst>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291913</xdr:colOff>
      <xdr:row>51</xdr:row>
      <xdr:rowOff>164166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1FBB28-630E-49CE-88C5-3B233F803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610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57150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C28F37-954A-487E-B311-9C273E46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582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41E24-6641-4572-B1F9-413EE9CB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49</xdr:row>
      <xdr:rowOff>58388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3E14-7FEC-4AC8-95A3-EE4EAC33F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869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B96204-0C19-40F4-97DA-75396ED53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22" sqref="C22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  <col min="5" max="5" width="10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26500</v>
      </c>
      <c r="C3" s="19" t="s">
        <v>75</v>
      </c>
      <c r="D3" s="6" t="s">
        <v>83</v>
      </c>
    </row>
    <row r="4" spans="1:4" ht="30" x14ac:dyDescent="0.25">
      <c r="A4" s="18" t="s">
        <v>14</v>
      </c>
      <c r="B4" s="16">
        <v>3000</v>
      </c>
      <c r="C4" s="19"/>
    </row>
    <row r="5" spans="1:4" x14ac:dyDescent="0.25">
      <c r="A5" s="13" t="s">
        <v>15</v>
      </c>
      <c r="B5" s="16">
        <f>B3-B4</f>
        <v>23500</v>
      </c>
      <c r="C5" s="19"/>
    </row>
    <row r="6" spans="1:4" x14ac:dyDescent="0.25">
      <c r="A6" s="13" t="s">
        <v>16</v>
      </c>
      <c r="B6" s="16">
        <f>B4</f>
        <v>3000</v>
      </c>
      <c r="C6" s="19"/>
    </row>
    <row r="7" spans="1:4" x14ac:dyDescent="0.25">
      <c r="A7" s="13" t="s">
        <v>17</v>
      </c>
      <c r="B7" s="20">
        <f>C7-C8</f>
        <v>0</v>
      </c>
      <c r="C7" s="20">
        <v>2025</v>
      </c>
    </row>
    <row r="8" spans="1:4" x14ac:dyDescent="0.25">
      <c r="A8" s="13" t="s">
        <v>18</v>
      </c>
      <c r="B8" s="20">
        <f>B9-B7</f>
        <v>60</v>
      </c>
      <c r="C8" s="20">
        <v>2025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3000</v>
      </c>
      <c r="C13" s="19"/>
    </row>
    <row r="14" spans="1:4" x14ac:dyDescent="0.25">
      <c r="A14" s="13" t="s">
        <v>15</v>
      </c>
      <c r="B14" s="16">
        <f>B5</f>
        <v>23500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26500</v>
      </c>
      <c r="C16" s="19"/>
    </row>
    <row r="17" spans="1:5" x14ac:dyDescent="0.25">
      <c r="B17" s="20"/>
      <c r="C17" s="20"/>
    </row>
    <row r="18" spans="1:5" x14ac:dyDescent="0.25">
      <c r="A18" s="64" t="str">
        <f>D3</f>
        <v>ACA</v>
      </c>
      <c r="B18" s="23">
        <v>800</v>
      </c>
      <c r="C18" s="20"/>
    </row>
    <row r="19" spans="1:5" x14ac:dyDescent="0.25">
      <c r="A19" s="13" t="s">
        <v>73</v>
      </c>
      <c r="B19" s="24">
        <f>B18*B16</f>
        <v>21200000</v>
      </c>
      <c r="C19" s="65"/>
      <c r="D19" s="58"/>
      <c r="E19" s="58"/>
    </row>
    <row r="20" spans="1:5" x14ac:dyDescent="0.25">
      <c r="A20" s="13" t="s">
        <v>24</v>
      </c>
      <c r="B20" s="25">
        <f>B19*0.9</f>
        <v>19080000</v>
      </c>
      <c r="C20" s="24"/>
      <c r="D20" s="58"/>
    </row>
    <row r="21" spans="1:5" x14ac:dyDescent="0.25">
      <c r="A21" s="13" t="s">
        <v>25</v>
      </c>
      <c r="B21" s="25">
        <f>B19*0.8</f>
        <v>16960000</v>
      </c>
      <c r="C21" s="25"/>
      <c r="D21" s="58"/>
    </row>
    <row r="22" spans="1:5" x14ac:dyDescent="0.25">
      <c r="A22" s="13"/>
      <c r="C22" s="20"/>
    </row>
    <row r="23" spans="1:5" x14ac:dyDescent="0.25">
      <c r="A23" s="26" t="s">
        <v>26</v>
      </c>
      <c r="B23" s="27">
        <f>B4*B18</f>
        <v>2400000</v>
      </c>
      <c r="C23" s="27"/>
    </row>
    <row r="24" spans="1:5" x14ac:dyDescent="0.25">
      <c r="A24" s="13" t="s">
        <v>27</v>
      </c>
    </row>
    <row r="25" spans="1:5" x14ac:dyDescent="0.25">
      <c r="A25" s="28" t="s">
        <v>28</v>
      </c>
      <c r="B25" s="25">
        <f>B19*0.025/12</f>
        <v>44166.666666666664</v>
      </c>
      <c r="C25" s="25"/>
      <c r="D25" s="25"/>
    </row>
    <row r="26" spans="1:5" x14ac:dyDescent="0.25">
      <c r="B26" s="25"/>
      <c r="C26" s="25"/>
    </row>
    <row r="27" spans="1:5" x14ac:dyDescent="0.25">
      <c r="B27" s="25"/>
      <c r="C27" s="25"/>
    </row>
    <row r="28" spans="1:5" x14ac:dyDescent="0.25">
      <c r="B28"/>
      <c r="C28"/>
    </row>
    <row r="29" spans="1:5" x14ac:dyDescent="0.25">
      <c r="B29"/>
      <c r="C29"/>
    </row>
    <row r="30" spans="1:5" x14ac:dyDescent="0.25">
      <c r="B30"/>
      <c r="C30"/>
    </row>
    <row r="31" spans="1:5" x14ac:dyDescent="0.25">
      <c r="B31"/>
      <c r="C31"/>
    </row>
    <row r="32" spans="1:5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3" sqref="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800</v>
      </c>
      <c r="C2" s="4">
        <f t="shared" ref="C2:C16" si="1">B2*1.2</f>
        <v>960</v>
      </c>
      <c r="D2" s="4">
        <f t="shared" ref="D2:D16" si="2">C2*1.2</f>
        <v>1152</v>
      </c>
      <c r="E2" s="5">
        <f t="shared" ref="E2:E16" si="3">R2</f>
        <v>18550000</v>
      </c>
      <c r="F2" s="67">
        <f t="shared" ref="F2:F15" si="4">ROUND((E2/B2),0)</f>
        <v>23188</v>
      </c>
      <c r="G2" s="67">
        <f t="shared" ref="G2:G15" si="5">ROUND((E2/C2),0)</f>
        <v>19323</v>
      </c>
      <c r="H2" s="67">
        <f t="shared" ref="H2:H15" si="6">ROUND((E2/D2),0)</f>
        <v>16102</v>
      </c>
      <c r="I2" s="67">
        <f t="shared" ref="I2:I15" si="7">T2</f>
        <v>0</v>
      </c>
      <c r="J2" s="67">
        <f t="shared" ref="J2:J15" si="8">U2</f>
        <v>0</v>
      </c>
      <c r="K2" s="68"/>
      <c r="L2" s="68"/>
      <c r="M2" s="68"/>
      <c r="N2" s="68"/>
      <c r="O2" s="68">
        <v>0</v>
      </c>
      <c r="P2" s="68">
        <f t="shared" ref="P2:P10" si="9">O2/1.2</f>
        <v>0</v>
      </c>
      <c r="Q2" s="68">
        <v>800</v>
      </c>
      <c r="R2" s="69">
        <v>18550000</v>
      </c>
      <c r="S2" s="69" t="s">
        <v>87</v>
      </c>
    </row>
    <row r="3" spans="1:19" x14ac:dyDescent="0.25">
      <c r="A3" s="4">
        <v>2</v>
      </c>
      <c r="B3" s="4">
        <f t="shared" si="0"/>
        <v>1033</v>
      </c>
      <c r="C3" s="4">
        <f t="shared" si="1"/>
        <v>1239.5999999999999</v>
      </c>
      <c r="D3" s="4">
        <f t="shared" si="2"/>
        <v>1487.5199999999998</v>
      </c>
      <c r="E3" s="5">
        <f t="shared" si="3"/>
        <v>27000000</v>
      </c>
      <c r="F3" s="67">
        <f t="shared" si="4"/>
        <v>26137</v>
      </c>
      <c r="G3" s="67">
        <f t="shared" si="5"/>
        <v>21781</v>
      </c>
      <c r="H3" s="67">
        <f t="shared" si="6"/>
        <v>18151</v>
      </c>
      <c r="I3" s="67">
        <f t="shared" si="7"/>
        <v>0</v>
      </c>
      <c r="J3" s="67">
        <f t="shared" si="8"/>
        <v>0</v>
      </c>
      <c r="K3" s="68"/>
      <c r="L3" s="68"/>
      <c r="M3" s="68"/>
      <c r="N3" s="68"/>
      <c r="O3" s="68">
        <v>0</v>
      </c>
      <c r="P3" s="68">
        <f t="shared" ref="P3" si="10">O3/1.2</f>
        <v>0</v>
      </c>
      <c r="Q3" s="68">
        <v>1033</v>
      </c>
      <c r="R3" s="69">
        <v>27000000</v>
      </c>
      <c r="S3" s="69" t="s">
        <v>88</v>
      </c>
    </row>
    <row r="4" spans="1:19" x14ac:dyDescent="0.25">
      <c r="A4" s="4">
        <v>3</v>
      </c>
      <c r="B4" s="4">
        <f t="shared" si="0"/>
        <v>763</v>
      </c>
      <c r="C4" s="4">
        <f t="shared" si="1"/>
        <v>915.6</v>
      </c>
      <c r="D4" s="4">
        <f t="shared" si="2"/>
        <v>1098.72</v>
      </c>
      <c r="E4" s="5">
        <f t="shared" si="3"/>
        <v>23100000</v>
      </c>
      <c r="F4" s="70">
        <f t="shared" si="4"/>
        <v>30275</v>
      </c>
      <c r="G4" s="70">
        <f t="shared" si="5"/>
        <v>25229</v>
      </c>
      <c r="H4" s="70">
        <f t="shared" si="6"/>
        <v>21024</v>
      </c>
      <c r="I4" s="70">
        <f t="shared" si="7"/>
        <v>0</v>
      </c>
      <c r="J4" s="70">
        <f t="shared" si="8"/>
        <v>0</v>
      </c>
      <c r="K4" s="71"/>
      <c r="L4" s="71"/>
      <c r="M4" s="71"/>
      <c r="N4" s="71"/>
      <c r="O4" s="71">
        <v>0</v>
      </c>
      <c r="P4" s="71">
        <f t="shared" si="9"/>
        <v>0</v>
      </c>
      <c r="Q4" s="71">
        <v>763</v>
      </c>
      <c r="R4" s="72">
        <v>23100000</v>
      </c>
      <c r="S4" s="2"/>
    </row>
    <row r="5" spans="1:19" x14ac:dyDescent="0.25">
      <c r="A5" s="4">
        <v>4</v>
      </c>
      <c r="B5" s="4">
        <f t="shared" si="0"/>
        <v>809</v>
      </c>
      <c r="C5" s="4">
        <f t="shared" si="1"/>
        <v>970.8</v>
      </c>
      <c r="D5" s="4">
        <f t="shared" si="2"/>
        <v>1164.9599999999998</v>
      </c>
      <c r="E5" s="5">
        <f t="shared" si="3"/>
        <v>22000000</v>
      </c>
      <c r="F5" s="67">
        <f t="shared" si="4"/>
        <v>27194</v>
      </c>
      <c r="G5" s="67">
        <f t="shared" si="5"/>
        <v>22662</v>
      </c>
      <c r="H5" s="67">
        <f t="shared" si="6"/>
        <v>18885</v>
      </c>
      <c r="I5" s="67">
        <f t="shared" si="7"/>
        <v>0</v>
      </c>
      <c r="J5" s="67">
        <f t="shared" si="8"/>
        <v>0</v>
      </c>
      <c r="K5" s="68"/>
      <c r="L5" s="68"/>
      <c r="M5" s="68"/>
      <c r="N5" s="68"/>
      <c r="O5" s="68">
        <v>0</v>
      </c>
      <c r="P5" s="68">
        <f t="shared" si="9"/>
        <v>0</v>
      </c>
      <c r="Q5" s="68">
        <v>809</v>
      </c>
      <c r="R5" s="69">
        <v>22000000</v>
      </c>
      <c r="S5" s="2"/>
    </row>
    <row r="6" spans="1:19" x14ac:dyDescent="0.25">
      <c r="A6" s="4">
        <v>5</v>
      </c>
      <c r="B6" s="4">
        <f t="shared" si="0"/>
        <v>805</v>
      </c>
      <c r="C6" s="4">
        <f t="shared" si="1"/>
        <v>966</v>
      </c>
      <c r="D6" s="4">
        <f t="shared" si="2"/>
        <v>1159.2</v>
      </c>
      <c r="E6" s="5">
        <f t="shared" si="3"/>
        <v>22000000</v>
      </c>
      <c r="F6" s="67">
        <f t="shared" si="4"/>
        <v>27329</v>
      </c>
      <c r="G6" s="67">
        <f t="shared" si="5"/>
        <v>22774</v>
      </c>
      <c r="H6" s="67">
        <f t="shared" si="6"/>
        <v>18979</v>
      </c>
      <c r="I6" s="67">
        <f t="shared" si="7"/>
        <v>0</v>
      </c>
      <c r="J6" s="67">
        <f t="shared" si="8"/>
        <v>0</v>
      </c>
      <c r="K6" s="68"/>
      <c r="L6" s="68"/>
      <c r="M6" s="68"/>
      <c r="N6" s="68"/>
      <c r="O6" s="68">
        <v>0</v>
      </c>
      <c r="P6" s="68">
        <f t="shared" si="9"/>
        <v>0</v>
      </c>
      <c r="Q6" s="68">
        <v>805</v>
      </c>
      <c r="R6" s="69">
        <v>22000000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3:Q10" si="11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45" t="s">
        <v>83</v>
      </c>
      <c r="G26" s="45">
        <v>763</v>
      </c>
    </row>
    <row r="27" spans="1:19" s="9" customFormat="1" x14ac:dyDescent="0.25">
      <c r="F27" s="45" t="s">
        <v>84</v>
      </c>
      <c r="G27" s="45">
        <v>37</v>
      </c>
    </row>
    <row r="28" spans="1:19" s="9" customFormat="1" x14ac:dyDescent="0.25">
      <c r="C28" s="60" t="s">
        <v>74</v>
      </c>
      <c r="D28" s="60" t="s">
        <v>86</v>
      </c>
      <c r="F28" s="45" t="s">
        <v>85</v>
      </c>
      <c r="G28" s="45">
        <f>SUM(G26:G27)</f>
        <v>800</v>
      </c>
    </row>
    <row r="29" spans="1:19" s="9" customFormat="1" x14ac:dyDescent="0.25">
      <c r="C29" s="60" t="s">
        <v>1</v>
      </c>
      <c r="D29" s="60">
        <v>19000000</v>
      </c>
      <c r="F29" s="45" t="s">
        <v>71</v>
      </c>
      <c r="G29" s="45">
        <v>880</v>
      </c>
      <c r="H29" s="9">
        <f>G29/G28</f>
        <v>1.1000000000000001</v>
      </c>
    </row>
    <row r="30" spans="1:19" s="9" customFormat="1" x14ac:dyDescent="0.25">
      <c r="F30" s="45" t="s">
        <v>72</v>
      </c>
      <c r="G30" s="45">
        <v>25000</v>
      </c>
    </row>
    <row r="31" spans="1:19" s="9" customFormat="1" x14ac:dyDescent="0.25">
      <c r="C31" s="63"/>
      <c r="D31" s="63"/>
      <c r="F31" s="63" t="s">
        <v>73</v>
      </c>
      <c r="G31" s="63">
        <f>G28*G30</f>
        <v>20000000</v>
      </c>
      <c r="H31" s="9">
        <f>G31/D29</f>
        <v>1.0526315789473684</v>
      </c>
    </row>
    <row r="32" spans="1:19" s="9" customFormat="1" x14ac:dyDescent="0.25">
      <c r="C32" s="63"/>
      <c r="D32" s="63"/>
      <c r="F32" s="63" t="s">
        <v>24</v>
      </c>
      <c r="G32" s="63">
        <f>G31*90%</f>
        <v>18000000</v>
      </c>
    </row>
    <row r="33" spans="3:7" s="9" customFormat="1" x14ac:dyDescent="0.25">
      <c r="C33" s="63"/>
      <c r="D33" s="63"/>
      <c r="F33" s="63" t="s">
        <v>25</v>
      </c>
      <c r="G33" s="63">
        <f>G31*80%</f>
        <v>16000000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zoomScale="85" zoomScaleNormal="85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2025-01-28T10:18:59Z</dcterms:modified>
</cp:coreProperties>
</file>