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B\Wadala\Sanjay Chhotelal Parekh\"/>
    </mc:Choice>
  </mc:AlternateContent>
  <xr:revisionPtr revIDLastSave="0" documentId="13_ncr:1_{073815B4-A74B-4D5C-8C36-0DAB036F439F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4" l="1"/>
  <c r="P3" i="4"/>
  <c r="P2" i="4"/>
  <c r="G31" i="4"/>
  <c r="C12" i="25" l="1"/>
  <c r="C5" i="25" l="1"/>
  <c r="C4" i="25"/>
  <c r="C3" i="25"/>
  <c r="Q2" i="4"/>
  <c r="B2" i="4" s="1"/>
  <c r="C2" i="4" s="1"/>
  <c r="Q3" i="4"/>
  <c r="B3" i="4" s="1"/>
  <c r="C3" i="4" s="1"/>
  <c r="D3" i="4" s="1"/>
  <c r="Q4" i="4"/>
  <c r="B4" i="4" s="1"/>
  <c r="C4" i="4" s="1"/>
  <c r="D4" i="4" s="1"/>
  <c r="P5" i="4"/>
  <c r="P6" i="4"/>
  <c r="B6" i="4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0" i="23" s="1"/>
  <c r="B25" i="23" l="1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<sst xmlns="http://schemas.openxmlformats.org/spreadsheetml/2006/main" count="131" uniqueCount="89">
  <si>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</si>
  <si>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</si>
  <si>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</si>
  <si>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</si>
  <si>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</si>
  <si>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</si>
  <si>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</si>
  <si>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</si>
  <si>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</si>
  <si>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</si>
  <si>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</si>
  <si>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</si>
  <si>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</si>
  <si>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</si>
  <si>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</si>
  <si>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</si>
  <si>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</si>
  <si>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</si>
  <si>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</si>
  <si>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</si>
  <si>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</si>
  <si>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</si>
  <si>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</si>
  <si>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</si>
  <si>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</si>
  <si>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</si>
  <si>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</si>
  <si>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</si>
  <si>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</si>
  <si>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</si>
  <si>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</si>
  <si>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</si>
  <si>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</si>
  <si>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</si>
  <si>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</si>
  <si>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</si>
  <si>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</si>
  <si>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</si>
  <si>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</si>
  <si>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</si>
  <si>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</si>
  <si>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</si>
  <si>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</si>
  <si>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</si>
  <si>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</si>
  <si>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</si>
  <si>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</si>
  <si>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</si>
  <si>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</si>
  <si>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</si>
  <si>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</si>
  <si>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</si>
  <si>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</si>
  <si>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</si>
  <si>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</si>
  <si>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</si>
  <si>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</si>
  <si>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</si>
  <si>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</si>
  <si>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</si>
  <si>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</si>
  <si>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</si>
  <si>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</si>
  <si>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</si>
  <si>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</si>
  <si>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</si>
  <si>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</si>
  <si>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</si>
  <si>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</si>
  <si>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</si>
  <si>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</si>
  <si>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</si>
  <si>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</si>
  <si>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</si>
  <si>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</si>
  <si>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</si>
  <si>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</si>
  <si>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</si>
  <si>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</si>
  <si>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</si>
  <si>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</si>
  <si>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</si>
  <si>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</si>
  <si>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</si>
  <si>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</si>
  <si>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20.11.2018</t>
  </si>
  <si>
    <t>IGR-25.09.24</t>
  </si>
  <si>
    <t>IGR-16.09.23</t>
  </si>
  <si>
    <t>IGR-27.03.23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</si>
</sst>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0</xdr:row>
      <xdr:rowOff>0</xdr:rowOff>
    </xdr:from>
    <xdr:to>
      <xdr:col>19</xdr:col>
      <xdr:colOff>572730</xdr:colOff>
      <xdr:row>32</xdr:row>
      <xdr:rowOff>19983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C2C625-C053-41D7-BC3D-8A4B39C75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0" y="0"/>
          <a:ext cx="8811855" cy="6687483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19</xdr:row>
      <xdr:rowOff>209550</xdr:rowOff>
    </xdr:from>
    <xdr:to>
      <xdr:col>10</xdr:col>
      <xdr:colOff>363146</xdr:colOff>
      <xdr:row>52</xdr:row>
      <xdr:rowOff>105691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B768B8-CEF0-4E3B-B2F7-48E6FF8D3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" y="4019550"/>
          <a:ext cx="8573696" cy="6563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62ABDF-340B-4D3F-9B6B-981701E47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06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51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952AB7-4E58-4532-BAC9-31E4F88CD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753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681A33-714A-4B9B-B872-2E7130A23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38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525139</xdr:colOff>
      <xdr:row>49</xdr:row>
      <xdr:rowOff>77440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F4FC4E-3C0B-43C1-B7E1-5ECFC483F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59539" cy="88880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353665</xdr:colOff>
      <xdr:row>44</xdr:row>
      <xdr:rowOff>86907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F4670F-2C25-4F94-9B30-6730EE21B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88065" cy="8468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22" sqref="C2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77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83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78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79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80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81</v>
      </c>
      <c r="C8" s="45">
        <f>C7*D13%</f>
        <v>288984.69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82</v>
      </c>
      <c r="C9" s="50">
        <f>C6+C8</f>
        <v>318384.69</v>
      </c>
      <c r="D9" s="51" t="s">
        <v>62</v>
      </c>
      <c r="E9" s="52">
        <f>C9/10.764</f>
        <v>29578.659420289856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2015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10</v>
      </c>
      <c r="D13" s="58">
        <f>D12-C13</f>
        <v>90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tabSelected="1" workbookViewId="0">
      <selection activeCell="O29" sqref="O29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18500</v>
      </c>
      <c r="C3" s="19" t="s">
        <v>76</v>
      </c>
      <c r="D3" s="6" t="s">
        <v>84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16000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10</v>
      </c>
      <c r="C7" s="20">
        <v>2025</v>
      </c>
    </row>
    <row r="8" spans="1:4" x14ac:dyDescent="0.25">
      <c r="A8" s="13" t="s">
        <v>18</v>
      </c>
      <c r="B8" s="20">
        <f>B9-B7</f>
        <v>50</v>
      </c>
      <c r="C8" s="20">
        <v>2015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15</v>
      </c>
      <c r="C10" s="20"/>
    </row>
    <row r="11" spans="1:4" x14ac:dyDescent="0.25">
      <c r="A11" s="13"/>
      <c r="B11" s="21">
        <f>B10%</f>
        <v>0.15</v>
      </c>
      <c r="C11" s="21"/>
    </row>
    <row r="12" spans="1:4" x14ac:dyDescent="0.25">
      <c r="A12" s="13" t="s">
        <v>21</v>
      </c>
      <c r="B12" s="16">
        <f>B6*B11</f>
        <v>375</v>
      </c>
      <c r="C12" s="19"/>
    </row>
    <row r="13" spans="1:4" x14ac:dyDescent="0.25">
      <c r="A13" s="13" t="s">
        <v>22</v>
      </c>
      <c r="B13" s="16">
        <f>B6-B12</f>
        <v>2125</v>
      </c>
      <c r="C13" s="19"/>
    </row>
    <row r="14" spans="1:4" x14ac:dyDescent="0.25">
      <c r="A14" s="13" t="s">
        <v>15</v>
      </c>
      <c r="B14" s="16">
        <f>B5</f>
        <v>16000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18125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588</v>
      </c>
      <c r="C18" s="20"/>
    </row>
    <row r="19" spans="1:4" x14ac:dyDescent="0.25">
      <c r="A19" s="13" t="s">
        <v>74</v>
      </c>
      <c r="B19" s="24">
        <f>B18*B16</f>
        <v>10657500</v>
      </c>
      <c r="C19" s="65"/>
      <c r="D19" s="58"/>
    </row>
    <row r="20" spans="1:4" x14ac:dyDescent="0.25">
      <c r="A20" s="13" t="s">
        <v>24</v>
      </c>
      <c r="B20" s="25">
        <f>B19*90%</f>
        <v>9591750</v>
      </c>
      <c r="C20" s="24"/>
      <c r="D20" s="58"/>
    </row>
    <row r="21" spans="1:4" x14ac:dyDescent="0.25">
      <c r="A21" s="13" t="s">
        <v>25</v>
      </c>
      <c r="B21" s="25">
        <f>B19*80%</f>
        <v>8526000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1470000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22203.125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3" sqref="R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590.21703000000002</v>
      </c>
      <c r="C2" s="4">
        <f t="shared" ref="C2:C16" si="1">B2*1.2</f>
        <v>708.26043600000003</v>
      </c>
      <c r="D2" s="4">
        <f t="shared" ref="D2:D16" si="2">C2*1.2</f>
        <v>849.91252320000001</v>
      </c>
      <c r="E2" s="5">
        <f t="shared" ref="E2:E16" si="3">R2</f>
        <v>9000000</v>
      </c>
      <c r="F2" s="67">
        <f t="shared" ref="F2:F15" si="4">ROUND((E2/B2),0)</f>
        <v>15249</v>
      </c>
      <c r="G2" s="67">
        <f t="shared" ref="G2:G15" si="5">ROUND((E2/C2),0)</f>
        <v>12707</v>
      </c>
      <c r="H2" s="67">
        <f t="shared" ref="H2:H15" si="6">ROUND((E2/D2),0)</f>
        <v>10589</v>
      </c>
      <c r="I2" s="67">
        <f t="shared" ref="I2:I15" si="7">T2</f>
        <v>0</v>
      </c>
      <c r="J2" s="67">
        <f t="shared" ref="J2:J15" si="8">U2</f>
        <v>0</v>
      </c>
      <c r="K2" s="68"/>
      <c r="L2" s="68"/>
      <c r="M2" s="68"/>
      <c r="N2" s="68"/>
      <c r="O2" s="68">
        <v>0</v>
      </c>
      <c r="P2" s="68">
        <f>65.799*10.764</f>
        <v>708.26043600000003</v>
      </c>
      <c r="Q2" s="68">
        <f t="shared" ref="Q2:Q10" si="9">P2/1.2</f>
        <v>590.21703000000002</v>
      </c>
      <c r="R2" s="69">
        <v>9000000</v>
      </c>
      <c r="S2" s="69" t="s">
        <v>86</v>
      </c>
    </row>
    <row r="3" spans="1:19" x14ac:dyDescent="0.25">
      <c r="A3" s="4">
        <v>2</v>
      </c>
      <c r="B3" s="4">
        <f t="shared" si="0"/>
        <v>739.05623999999989</v>
      </c>
      <c r="C3" s="4">
        <f t="shared" si="1"/>
        <v>886.86748799999987</v>
      </c>
      <c r="D3" s="4">
        <f t="shared" si="2"/>
        <v>1064.2409855999997</v>
      </c>
      <c r="E3" s="5">
        <f t="shared" si="3"/>
        <v>13200000</v>
      </c>
      <c r="F3" s="67">
        <f t="shared" si="4"/>
        <v>17861</v>
      </c>
      <c r="G3" s="67">
        <f t="shared" si="5"/>
        <v>14884</v>
      </c>
      <c r="H3" s="67">
        <f t="shared" si="6"/>
        <v>12403</v>
      </c>
      <c r="I3" s="67">
        <f t="shared" si="7"/>
        <v>0</v>
      </c>
      <c r="J3" s="67">
        <f t="shared" si="8"/>
        <v>0</v>
      </c>
      <c r="K3" s="68"/>
      <c r="L3" s="68"/>
      <c r="M3" s="68"/>
      <c r="N3" s="68"/>
      <c r="O3" s="68">
        <v>0</v>
      </c>
      <c r="P3" s="68">
        <f>82.392*10.764</f>
        <v>886.86748799999987</v>
      </c>
      <c r="Q3" s="68">
        <f t="shared" si="9"/>
        <v>739.05623999999989</v>
      </c>
      <c r="R3" s="69">
        <v>13200000</v>
      </c>
      <c r="S3" s="69" t="s">
        <v>87</v>
      </c>
    </row>
    <row r="4" spans="1:19" x14ac:dyDescent="0.25">
      <c r="A4" s="4">
        <v>3</v>
      </c>
      <c r="B4" s="4">
        <f t="shared" si="0"/>
        <v>588.25260000000003</v>
      </c>
      <c r="C4" s="4">
        <f t="shared" si="1"/>
        <v>705.90312000000006</v>
      </c>
      <c r="D4" s="4">
        <f t="shared" si="2"/>
        <v>847.08374400000002</v>
      </c>
      <c r="E4" s="5">
        <f t="shared" si="3"/>
        <v>8600000</v>
      </c>
      <c r="F4" s="4">
        <f t="shared" si="4"/>
        <v>14620</v>
      </c>
      <c r="G4" s="4">
        <f t="shared" si="5"/>
        <v>12183</v>
      </c>
      <c r="H4" s="4">
        <f t="shared" si="6"/>
        <v>10152</v>
      </c>
      <c r="I4" s="4">
        <f t="shared" si="7"/>
        <v>0</v>
      </c>
      <c r="J4" s="4">
        <f t="shared" si="8"/>
        <v>0</v>
      </c>
      <c r="O4">
        <v>0</v>
      </c>
      <c r="P4">
        <f>65.58*10.764</f>
        <v>705.90311999999994</v>
      </c>
      <c r="Q4">
        <f t="shared" si="9"/>
        <v>588.25260000000003</v>
      </c>
      <c r="R4" s="2">
        <v>8600000</v>
      </c>
      <c r="S4" s="2" t="s">
        <v>88</v>
      </c>
    </row>
    <row r="5" spans="1:19" x14ac:dyDescent="0.25">
      <c r="A5" s="4">
        <v>4</v>
      </c>
      <c r="B5" s="4">
        <f t="shared" si="0"/>
        <v>650</v>
      </c>
      <c r="C5" s="4">
        <f t="shared" si="1"/>
        <v>780</v>
      </c>
      <c r="D5" s="4">
        <f t="shared" si="2"/>
        <v>936</v>
      </c>
      <c r="E5" s="5">
        <f t="shared" si="3"/>
        <v>13000000</v>
      </c>
      <c r="F5" s="67">
        <f t="shared" si="4"/>
        <v>20000</v>
      </c>
      <c r="G5" s="67">
        <f t="shared" si="5"/>
        <v>16667</v>
      </c>
      <c r="H5" s="67">
        <f t="shared" si="6"/>
        <v>13889</v>
      </c>
      <c r="I5" s="67">
        <f t="shared" si="7"/>
        <v>0</v>
      </c>
      <c r="J5" s="67">
        <f t="shared" si="8"/>
        <v>0</v>
      </c>
      <c r="K5" s="68"/>
      <c r="L5" s="68"/>
      <c r="M5" s="68"/>
      <c r="N5" s="68"/>
      <c r="O5" s="68">
        <v>0</v>
      </c>
      <c r="P5" s="68">
        <f t="shared" ref="P5:P10" si="10">O5/1.2</f>
        <v>0</v>
      </c>
      <c r="Q5" s="68">
        <v>650</v>
      </c>
      <c r="R5" s="69">
        <v>13000000</v>
      </c>
      <c r="S5" s="2"/>
    </row>
    <row r="6" spans="1:19" x14ac:dyDescent="0.25">
      <c r="A6" s="4">
        <v>5</v>
      </c>
      <c r="B6" s="4">
        <f t="shared" si="0"/>
        <v>765</v>
      </c>
      <c r="C6" s="4">
        <f t="shared" si="1"/>
        <v>918</v>
      </c>
      <c r="D6" s="4">
        <f t="shared" si="2"/>
        <v>1101.5999999999999</v>
      </c>
      <c r="E6" s="5">
        <f t="shared" si="3"/>
        <v>14000000</v>
      </c>
      <c r="F6" s="67">
        <f t="shared" si="4"/>
        <v>18301</v>
      </c>
      <c r="G6" s="67">
        <f t="shared" si="5"/>
        <v>15251</v>
      </c>
      <c r="H6" s="67">
        <f t="shared" si="6"/>
        <v>12709</v>
      </c>
      <c r="I6" s="67">
        <f t="shared" si="7"/>
        <v>0</v>
      </c>
      <c r="J6" s="67">
        <f t="shared" si="8"/>
        <v>0</v>
      </c>
      <c r="K6" s="68"/>
      <c r="L6" s="68"/>
      <c r="M6" s="68"/>
      <c r="N6" s="68"/>
      <c r="O6" s="68">
        <v>0</v>
      </c>
      <c r="P6" s="68">
        <f t="shared" si="10"/>
        <v>0</v>
      </c>
      <c r="Q6" s="68">
        <v>765</v>
      </c>
      <c r="R6" s="69">
        <v>14000000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45" t="s">
        <v>71</v>
      </c>
      <c r="G27" s="45">
        <v>640</v>
      </c>
    </row>
    <row r="28" spans="1:19" s="9" customFormat="1" x14ac:dyDescent="0.25">
      <c r="C28" s="60" t="s">
        <v>75</v>
      </c>
      <c r="D28" s="60" t="s">
        <v>85</v>
      </c>
      <c r="F28" s="45" t="s">
        <v>84</v>
      </c>
      <c r="G28" s="45">
        <v>588</v>
      </c>
    </row>
    <row r="29" spans="1:19" s="9" customFormat="1" x14ac:dyDescent="0.25">
      <c r="C29" s="60" t="s">
        <v>1</v>
      </c>
      <c r="D29" s="60">
        <v>7990500</v>
      </c>
      <c r="F29" s="45" t="s">
        <v>72</v>
      </c>
      <c r="G29" s="45">
        <v>706</v>
      </c>
      <c r="H29" s="9">
        <f>G29/G28</f>
        <v>1.2006802721088434</v>
      </c>
    </row>
    <row r="30" spans="1:19" s="9" customFormat="1" x14ac:dyDescent="0.25">
      <c r="F30" s="45" t="s">
        <v>73</v>
      </c>
      <c r="G30" s="45">
        <v>17600</v>
      </c>
    </row>
    <row r="31" spans="1:19" s="9" customFormat="1" x14ac:dyDescent="0.25">
      <c r="C31" s="63"/>
      <c r="D31" s="63"/>
      <c r="F31" s="63" t="s">
        <v>74</v>
      </c>
      <c r="G31" s="63">
        <f>G28*G30</f>
        <v>10348800</v>
      </c>
      <c r="H31" s="9">
        <f>G31/D29</f>
        <v>1.295137976346912</v>
      </c>
    </row>
    <row r="32" spans="1:19" s="9" customFormat="1" x14ac:dyDescent="0.25">
      <c r="C32" s="63"/>
      <c r="D32" s="63"/>
      <c r="F32" s="63" t="s">
        <v>24</v>
      </c>
      <c r="G32" s="63">
        <f>G31*90%</f>
        <v>9313920</v>
      </c>
    </row>
    <row r="33" spans="3:7" s="9" customFormat="1" x14ac:dyDescent="0.25">
      <c r="C33" s="63"/>
      <c r="D33" s="63"/>
      <c r="F33" s="63" t="s">
        <v>25</v>
      </c>
      <c r="G33" s="63">
        <f>G31*80%</f>
        <v>8279040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24" sqref="N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2025-01-28T10:36:56Z</dcterms:modified>
</cp:coreProperties>
</file>