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Bbleel\"/>
    </mc:Choice>
  </mc:AlternateContent>
  <xr:revisionPtr revIDLastSave="0" documentId="13_ncr:1_{C93E1A0B-574E-488B-B29A-B2497DEF20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 &amp; B Valuation " sheetId="4" r:id="rId1"/>
    <sheet name="Sheet1" sheetId="13" r:id="rId2"/>
    <sheet name="Jantri Rate" sheetId="5" r:id="rId3"/>
    <sheet name="Sheet2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>'[1]Do not delete'!$A$9:$H$9</definedName>
    <definedName name="\a">#REF!</definedName>
    <definedName name="\B">[2]TRADE!#REF!</definedName>
    <definedName name="\C">[2]TRADE!#REF!</definedName>
    <definedName name="\D">[2]TRADE!#REF!</definedName>
    <definedName name="\E">#REF!</definedName>
    <definedName name="\F">#REF!</definedName>
    <definedName name="\G">#REF!</definedName>
    <definedName name="\H">#REF!</definedName>
    <definedName name="\J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X">#REF!</definedName>
    <definedName name="____xlfn.BAHTTEXT" hidden="1">#NAME?</definedName>
    <definedName name="___DAT1">#REF!</definedName>
    <definedName name="___DAT10">[3]BLDG!#REF!</definedName>
    <definedName name="___DAT12">[3]BLDG!#REF!</definedName>
    <definedName name="___DAT14">[3]BLDG!#REF!</definedName>
    <definedName name="___DAT15">[3]BLDG!#REF!</definedName>
    <definedName name="___DAT17">[3]BLDG!#REF!</definedName>
    <definedName name="___DAT2">[3]BLDG!#REF!</definedName>
    <definedName name="___DAT20">#REF!</definedName>
    <definedName name="___DAT21">#REF!</definedName>
    <definedName name="___DAT3">[3]BLDG!#REF!</definedName>
    <definedName name="___DAT5">#REF!</definedName>
    <definedName name="___DAT6">[3]BLDG!#REF!</definedName>
    <definedName name="___DAT7">#REF!</definedName>
    <definedName name="___DAT9">[3]BLDG!#REF!</definedName>
    <definedName name="___INDEX_SHEET___ASAP_Utilities">#REF!</definedName>
    <definedName name="___xlfn.BAHTTEXT" hidden="1">#NAME?</definedName>
    <definedName name="__123Graph_B" hidden="1">[2]SR!#REF!</definedName>
    <definedName name="__123Graph_BCURRENT" hidden="1">[4]FORM111!#REF!</definedName>
    <definedName name="__123Graph_D" hidden="1">[2]SR!#REF!</definedName>
    <definedName name="__123Graph_DCURRENT" hidden="1">[4]FORM111!#REF!</definedName>
    <definedName name="__123Graph_F" hidden="1">[2]SR!#REF!</definedName>
    <definedName name="__123Graph_FCURRENT" hidden="1">[4]FORM111!#REF!</definedName>
    <definedName name="__123Graph_X" hidden="1">[4]FORMII!#REF!</definedName>
    <definedName name="__123Graph_XCURRENT" hidden="1">[4]FORM111!#REF!</definedName>
    <definedName name="__DAT1">#REF!</definedName>
    <definedName name="__DAT10">[3]BLDG!#REF!</definedName>
    <definedName name="__DAT11">[3]BLDG!#REF!</definedName>
    <definedName name="__DAT12">[3]BLDG!#REF!</definedName>
    <definedName name="__DAT14">[3]BLDG!#REF!</definedName>
    <definedName name="__DAT15">[3]BLDG!#REF!</definedName>
    <definedName name="__DAT16">[3]BLDG!#REF!</definedName>
    <definedName name="__DAT17">[3]BLDG!#REF!</definedName>
    <definedName name="__DAT18">[3]BLDG!#REF!</definedName>
    <definedName name="__DAT19">[3]BLDG!#REF!</definedName>
    <definedName name="__DAT2">[3]BLDG!#REF!</definedName>
    <definedName name="__DAT20">#REF!</definedName>
    <definedName name="__DAT21">#REF!</definedName>
    <definedName name="__DAT3">[3]BLDG!#REF!</definedName>
    <definedName name="__DAT4">#REF!</definedName>
    <definedName name="__DAT5">#REF!</definedName>
    <definedName name="__DAT6">[3]BLDG!#REF!</definedName>
    <definedName name="__DAT7">#REF!</definedName>
    <definedName name="__DAT8">[3]BLDG!#REF!</definedName>
    <definedName name="__DAT9">[3]BLDG!#REF!</definedName>
    <definedName name="__xlfn.BAHTTEXT" hidden="1">#NAME?</definedName>
    <definedName name="__xlnm.Print_Area_2">"'const mat'!#ref!"</definedName>
    <definedName name="__xlnm.Print_Titles_12">"'water supply'!$4:4"</definedName>
    <definedName name="__xlnm.Print_Titles_3">"'elect mat'!$4:4"</definedName>
    <definedName name="__xlnm.Print_Titles_4">"'fire fighting'!$4:4"</definedName>
    <definedName name="_1">#REF!</definedName>
    <definedName name="_1_1">#REF!</definedName>
    <definedName name="_1_2">#REF!</definedName>
    <definedName name="_1_6">#REF!</definedName>
    <definedName name="_1_C_1_1">[5]Power_Fuel!#REF!</definedName>
    <definedName name="_2">[6]CO_1!#REF!</definedName>
    <definedName name="_2_6">#REF!</definedName>
    <definedName name="_2_S_1_1">[5]Power_Fuel!#REF!</definedName>
    <definedName name="_3">#REF!</definedName>
    <definedName name="_A">#REF!</definedName>
    <definedName name="_A_1">#REF!</definedName>
    <definedName name="_A_2">#REF!</definedName>
    <definedName name="_C">'[5]Power&amp;Fuel'!#REF!</definedName>
    <definedName name="_C_1">#REF!</definedName>
    <definedName name="_C_2">#REF!</definedName>
    <definedName name="_CK11">#REF!</definedName>
    <definedName name="_D">#REF!</definedName>
    <definedName name="_D_1">#REF!</definedName>
    <definedName name="_D_2">#REF!</definedName>
    <definedName name="_DAT1">#REF!</definedName>
    <definedName name="_DAT10">[3]BLDG!#REF!</definedName>
    <definedName name="_DAT11">[3]BLDG!#REF!</definedName>
    <definedName name="_DAT12">[3]BLDG!#REF!</definedName>
    <definedName name="_DAT13">[3]BLDG!#REF!</definedName>
    <definedName name="_DAT14">[3]BLDG!#REF!</definedName>
    <definedName name="_DAT15">[3]BLDG!#REF!</definedName>
    <definedName name="_DAT16">[3]BLDG!#REF!</definedName>
    <definedName name="_DAT17">[3]BLDG!#REF!</definedName>
    <definedName name="_DAT18">[3]BLDG!#REF!</definedName>
    <definedName name="_DAT19">[3]BLDG!#REF!</definedName>
    <definedName name="_DAT2">[3]BLDG!#REF!</definedName>
    <definedName name="_DAT20">#REF!</definedName>
    <definedName name="_DAT21">#REF!</definedName>
    <definedName name="_DAT3">[3]BLDG!#REF!</definedName>
    <definedName name="_DAT4">#REF!</definedName>
    <definedName name="_DAT5">#REF!</definedName>
    <definedName name="_DAT6">[3]BLDG!#REF!</definedName>
    <definedName name="_DAT7">#REF!</definedName>
    <definedName name="_DAT8">[3]BLDG!#REF!</definedName>
    <definedName name="_DAT9">[3]BLDG!#REF!</definedName>
    <definedName name="_dev2">[7]BKCSTOCKVAL!#REF!</definedName>
    <definedName name="_Div01">#REF!</definedName>
    <definedName name="_Div02">#REF!</definedName>
    <definedName name="_Div03">#REF!</definedName>
    <definedName name="_Div04">#REF!</definedName>
    <definedName name="_Div05">#REF!</definedName>
    <definedName name="_Div06">#REF!</definedName>
    <definedName name="_Div07">#REF!</definedName>
    <definedName name="_Div08">#REF!</definedName>
    <definedName name="_Div09">#REF!</definedName>
    <definedName name="_Div10">#REF!</definedName>
    <definedName name="_Div11">#REF!</definedName>
    <definedName name="_E">#REF!</definedName>
    <definedName name="_E_1">#REF!</definedName>
    <definedName name="_E_2">#REF!</definedName>
    <definedName name="_F">#REF!</definedName>
    <definedName name="_F_1">#REF!</definedName>
    <definedName name="_F_2">#REF!</definedName>
    <definedName name="_Fill" hidden="1">#REF!</definedName>
    <definedName name="_G">#REF!</definedName>
    <definedName name="_G_1">#REF!</definedName>
    <definedName name="_G_2">#REF!</definedName>
    <definedName name="_H">#REF!</definedName>
    <definedName name="_H_1">#REF!</definedName>
    <definedName name="_H_2">#REF!</definedName>
    <definedName name="_J">#REF!</definedName>
    <definedName name="_J_1">#REF!</definedName>
    <definedName name="_J_2">#REF!</definedName>
    <definedName name="_k1">#REF!</definedName>
    <definedName name="_k2">#REF!</definedName>
    <definedName name="_k3" hidden="1">#REF!</definedName>
    <definedName name="_k4" hidden="1">#REF!</definedName>
    <definedName name="_Key1" hidden="1">#REF!</definedName>
    <definedName name="_Key2" hidden="1">'[8]P&amp;M ADDITIONS'!$E$9:$E$217</definedName>
    <definedName name="_M">#REF!</definedName>
    <definedName name="_M_1">#REF!</definedName>
    <definedName name="_M_2">#REF!</definedName>
    <definedName name="_N">#REF!</definedName>
    <definedName name="_N_1">#REF!</definedName>
    <definedName name="_N_2">#REF!</definedName>
    <definedName name="_Order1" hidden="1">255</definedName>
    <definedName name="_Order2" hidden="1">255</definedName>
    <definedName name="_P">#REF!</definedName>
    <definedName name="_P_1">#REF!</definedName>
    <definedName name="_P_2">#REF!</definedName>
    <definedName name="_prn01">#REF!</definedName>
    <definedName name="_Q">#REF!</definedName>
    <definedName name="_Q_1">#REF!</definedName>
    <definedName name="_Q_2">#REF!</definedName>
    <definedName name="_R">#REF!</definedName>
    <definedName name="_R_1">#REF!</definedName>
    <definedName name="_R_2">#REF!</definedName>
    <definedName name="_Regression_Int" hidden="1">1</definedName>
    <definedName name="_S">'[5]Power&amp;Fuel'!#REF!</definedName>
    <definedName name="_S_1">#REF!</definedName>
    <definedName name="_S_2">#REF!</definedName>
    <definedName name="_S106">#REF!</definedName>
    <definedName name="_Sort" hidden="1">'[8]P&amp;M ADDITIONS'!$B$9:$Q$217</definedName>
    <definedName name="_T">#REF!</definedName>
    <definedName name="_T_1">#REF!</definedName>
    <definedName name="_T_2">#REF!</definedName>
    <definedName name="_V">#REF!</definedName>
    <definedName name="_V_1">#REF!</definedName>
    <definedName name="_V_2">#REF!</definedName>
    <definedName name="_X">#REF!</definedName>
    <definedName name="_X_1">#REF!</definedName>
    <definedName name="_X_2">#REF!</definedName>
    <definedName name="A">#REF!</definedName>
    <definedName name="A_1">#REF!</definedName>
    <definedName name="A_2">#REF!</definedName>
    <definedName name="AA">#REF!</definedName>
    <definedName name="AAA">Scheduled_Payment+Extra_Payment</definedName>
    <definedName name="aaaa">'[9]DHPL Project PO summ'!#REF!</definedName>
    <definedName name="aaaaa">[10]BSheet!#REF!</definedName>
    <definedName name="AAB">#REF!</definedName>
    <definedName name="AABC">#REF!</definedName>
    <definedName name="AB">Scheduled_Payment+Extra_Payment</definedName>
    <definedName name="abc" hidden="1">[11]XWR!#REF!</definedName>
    <definedName name="AD">#REF!</definedName>
    <definedName name="ADJ">#REF!</definedName>
    <definedName name="AF">#REF!</definedName>
    <definedName name="AG">#REF!</definedName>
    <definedName name="aj">#REF!</definedName>
    <definedName name="AL">#REF!</definedName>
    <definedName name="AMI">#REF!</definedName>
    <definedName name="AMRUTA">#REF!</definedName>
    <definedName name="ANNEXIII">#REF!</definedName>
    <definedName name="ANNEXIV">#REF!</definedName>
    <definedName name="area">'[12]PTE COST '!$B$1:$O$135</definedName>
    <definedName name="as">#REF!</definedName>
    <definedName name="asdfqasd">#REF!</definedName>
    <definedName name="ASFDSFD">#REF!</definedName>
    <definedName name="ASSETS">#REF!</definedName>
    <definedName name="ast">#REF!</definedName>
    <definedName name="ATTEND">#REF!</definedName>
    <definedName name="ATTEND_1">#REF!</definedName>
    <definedName name="ATTEND_2">#REF!</definedName>
    <definedName name="AUTOPRINTER">#REF!</definedName>
    <definedName name="aw">#REF!</definedName>
    <definedName name="b">[2]STU!#REF!</definedName>
    <definedName name="ba">#REF!</definedName>
    <definedName name="bb">#REF!</definedName>
    <definedName name="bbb" hidden="1">{"Manuf - Summ",#N/A,TRUE,"MFG";"Manuf - Detail",#N/A,TRUE,"MFG"}</definedName>
    <definedName name="bbbb">'[9]DHPL Project PO summ'!$AI$3:$AI$1033</definedName>
    <definedName name="BC">#REF!</definedName>
    <definedName name="Beg_Bal">#REF!</definedName>
    <definedName name="Bench3">[13]past!$D$827</definedName>
    <definedName name="BF">#REF!</definedName>
    <definedName name="bh">#REF!</definedName>
    <definedName name="BID">#REF!</definedName>
    <definedName name="bird">#REF!</definedName>
    <definedName name="BLTable">'[14]BL-Bud'!$A$11:$Y$133</definedName>
    <definedName name="BN">#REF!</definedName>
    <definedName name="BNM">#REF!</definedName>
    <definedName name="bookdepr">#REF!</definedName>
    <definedName name="bookdepr_1">#REF!</definedName>
    <definedName name="bookdepr_2">#REF!</definedName>
    <definedName name="bs">#REF!</definedName>
    <definedName name="bs_1">#REF!</definedName>
    <definedName name="bs_2">#REF!</definedName>
    <definedName name="BSTable">'[14]BS-Bud'!$A$11:$Y$133</definedName>
    <definedName name="BV">#REF!</definedName>
    <definedName name="C_">[2]STU!#REF!</definedName>
    <definedName name="CAAAA" hidden="1">{"Manuf - Summ",#N/A,TRUE,"MFG";"Manuf - Detail",#N/A,TRUE,"MFG"}</definedName>
    <definedName name="CABA\" hidden="1">{"Utility - Summ",#N/A,FALSE,"Utility";"Utility - Detail",#N/A,FALSE,"Utility"}</definedName>
    <definedName name="CASH_FLOW_STATEMENTS">#REF!</definedName>
    <definedName name="cc">[2]STU!#REF!</definedName>
    <definedName name="CCCC">#REF!</definedName>
    <definedName name="CD">#REF!</definedName>
    <definedName name="CDDXZC">#REF!</definedName>
    <definedName name="CDFGBHN">#REF!</definedName>
    <definedName name="CDFV">#REF!</definedName>
    <definedName name="CDFVBN">#REF!</definedName>
    <definedName name="CDFVG">#REF!</definedName>
    <definedName name="CDFVGB">#REF!</definedName>
    <definedName name="CDRNOTE">#REF!</definedName>
    <definedName name="cetg">#REF!</definedName>
    <definedName name="cf">#REF!</definedName>
    <definedName name="cf_1">#REF!</definedName>
    <definedName name="cf_2">#REF!</definedName>
    <definedName name="CGC">#REF!</definedName>
    <definedName name="chandu">#REF!</definedName>
    <definedName name="CIRC">[2]OEM!#REF!</definedName>
    <definedName name="CK">#REF!</definedName>
    <definedName name="cl_debt">'[15]debt schedule'!#REF!</definedName>
    <definedName name="CN">#REF!</definedName>
    <definedName name="Code">[16]Data!$D$3:$D$17</definedName>
    <definedName name="CODERTN">#REF!</definedName>
    <definedName name="CODESHOW">#REF!</definedName>
    <definedName name="CONSTR">#REF!</definedName>
    <definedName name="CONSTR_1">#REF!</definedName>
    <definedName name="CONSTR_2">#REF!</definedName>
    <definedName name="Contents">#REF!</definedName>
    <definedName name="CORPORATE">#REF!</definedName>
    <definedName name="CORPORATE_1">#REF!</definedName>
    <definedName name="CORPORATE_2">#REF!</definedName>
    <definedName name="Countries">#REF!</definedName>
    <definedName name="CRAFT_RATE">'[17]Labor Rates'!$A$12:$D$30</definedName>
    <definedName name="cs">#REF!</definedName>
    <definedName name="CV">#REF!</definedName>
    <definedName name="CVBNM">#REF!</definedName>
    <definedName name="cy">#REF!</definedName>
    <definedName name="cz">#REF!</definedName>
    <definedName name="D">[2]STU!#REF!</definedName>
    <definedName name="da" hidden="1">{"Manuf - Summ",#N/A,TRUE,"MFG";"Manuf - Detail",#N/A,TRUE,"MFG"}</definedName>
    <definedName name="Dangote_5_Planning">#REF!</definedName>
    <definedName name="DAT1_1">#REF!</definedName>
    <definedName name="DAT1_2">#REF!</definedName>
    <definedName name="DAT10_1">#REF!</definedName>
    <definedName name="DAT10_2">#REF!</definedName>
    <definedName name="DAT11_1">[18]Sheet1!#REF!</definedName>
    <definedName name="DAT11_2">[18]Sheet1!#REF!</definedName>
    <definedName name="DAT13_1">[18]Sheet1!#REF!</definedName>
    <definedName name="DAT13_2">[18]Sheet1!#REF!</definedName>
    <definedName name="DAT15_1">#REF!</definedName>
    <definedName name="DAT16_1">#REF!</definedName>
    <definedName name="DAT17_1">#REF!</definedName>
    <definedName name="DAT18_1">#REF!</definedName>
    <definedName name="DAT19_1">#REF!</definedName>
    <definedName name="DAT2_1">#REF!</definedName>
    <definedName name="DAT2_2">#REF!</definedName>
    <definedName name="DAT3_1">#REF!</definedName>
    <definedName name="DAT3_2">#REF!</definedName>
    <definedName name="DAT4_1">#REF!</definedName>
    <definedName name="DAT4_2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9_2">#REF!</definedName>
    <definedName name="Data">#REF!</definedName>
    <definedName name="Data_for_Fact_Sheet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d">#REF!</definedName>
    <definedName name="DDDD">#REF!</definedName>
    <definedName name="debt_exc">'[19]HOUSE RENT DEPO.'!#REF!</definedName>
    <definedName name="debt_exc_1">'[20]HOUSE RENT DEPO_'!#REF!</definedName>
    <definedName name="debt_exc_2">'[20]HOUSE RENT DEPO_'!#REF!</definedName>
    <definedName name="debt_repay">'[15]debt schedule'!#REF!</definedName>
    <definedName name="debtrepay">#REF!</definedName>
    <definedName name="debtrepay_1">#REF!</definedName>
    <definedName name="debtrepay_2">#REF!</definedName>
    <definedName name="debtsch">#REF!</definedName>
    <definedName name="debtsch_1">#REF!</definedName>
    <definedName name="debtsch_2">#REF!</definedName>
    <definedName name="DECF">#REF!</definedName>
    <definedName name="dep">[2]OEM!#REF!</definedName>
    <definedName name="depr">[21]Financials!#REF!</definedName>
    <definedName name="Develop_Div">'[22]DHPL Project PO summ'!#REF!</definedName>
    <definedName name="df">#REF!</definedName>
    <definedName name="dffg">#REF!</definedName>
    <definedName name="DI">[23]ANN.K!#REF!</definedName>
    <definedName name="DIFF">#REF!</definedName>
    <definedName name="Division_List">#REF!</definedName>
    <definedName name="dk">#REF!</definedName>
    <definedName name="DolarExchange">[24]Factors!$B$11</definedName>
    <definedName name="DOORS">#REF!</definedName>
    <definedName name="DT">#REF!</definedName>
    <definedName name="DVA">#REF!</definedName>
    <definedName name="E">[2]STU!#REF!</definedName>
    <definedName name="eb">#REF!</definedName>
    <definedName name="ee">#REF!</definedName>
    <definedName name="eh">#REF!</definedName>
    <definedName name="ei">#REF!</definedName>
    <definedName name="End_Bal">#REF!</definedName>
    <definedName name="ep">#REF!</definedName>
    <definedName name="erw">#REF!</definedName>
    <definedName name="estimatedcost">#REF!</definedName>
    <definedName name="EU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4">#REF!</definedName>
    <definedName name="Excel_BuiltIn__FilterDatabase_43">#REF!</definedName>
    <definedName name="Excel_BuiltIn__FilterDatabase_5">#REF!</definedName>
    <definedName name="Excel_BuiltIn__FilterDatabase_8_1">#REF!</definedName>
    <definedName name="Excel_BuiltIn__FilterDatabase_9">#REF!</definedName>
    <definedName name="Excel_BuiltIn_Print_Area">'[20]HOUSE RENT DEPO_'!#REF!</definedName>
    <definedName name="Excel_BuiltIn_Print_Area_10_1">#REF!</definedName>
    <definedName name="Excel_BuiltIn_Print_Area_11_1">#REF!</definedName>
    <definedName name="Excel_BuiltIn_Print_Area_13_1">#REF!</definedName>
    <definedName name="Excel_BuiltIn_Print_Area_13_1_1">#REF!</definedName>
    <definedName name="Excel_BuiltIn_Print_Area_16_1">#REF!</definedName>
    <definedName name="Excel_BuiltIn_Print_Area_2_1">#REF!</definedName>
    <definedName name="Excel_BuiltIn_Print_Area_22">#REF!</definedName>
    <definedName name="Excel_BuiltIn_Print_Area_22_1">#REF!</definedName>
    <definedName name="Excel_BuiltIn_Print_Area_26_1">#REF!</definedName>
    <definedName name="Excel_BuiltIn_Print_Area_27_1">#REF!</definedName>
    <definedName name="Excel_BuiltIn_Print_Area_29_1">#REF!</definedName>
    <definedName name="Excel_BuiltIn_Print_Area_3_1">"$#REF!.$B$1:$J$19"</definedName>
    <definedName name="Excel_BuiltIn_Print_Area_30_1">#REF!</definedName>
    <definedName name="Excel_BuiltIn_Print_Area_4_1">"$#REF!.$B$1:$J$19"</definedName>
    <definedName name="Excel_BuiltIn_Print_Area_42">#REF!</definedName>
    <definedName name="Excel_BuiltIn_Print_Area_42_1">#REF!</definedName>
    <definedName name="Excel_BuiltIn_Print_Area_5_1">"$#REF!.$B$1:$J$60"</definedName>
    <definedName name="Excel_BuiltIn_Print_Area_5_1_1">"$#REF!.$B$1:$J$19"</definedName>
    <definedName name="Excel_BuiltIn_Print_Area_6_1">"$#REF!.$B$1:$J$19"</definedName>
    <definedName name="Excel_BuiltIn_Print_Area_64">#REF!</definedName>
    <definedName name="Excel_BuiltIn_Print_Area_7_1">"$#REF!.$B$1:$J$19"</definedName>
    <definedName name="Excel_BuiltIn_Print_Area_8_1">"$#REF!.$B$1:$J$19"</definedName>
    <definedName name="Excel_BuiltIn_Print_Area_9_1">#REF!</definedName>
    <definedName name="Excel_BuiltIn_Print_Titles_1">#REF!</definedName>
    <definedName name="Excel_BuiltIn_Print_Titles_11">#REF!</definedName>
    <definedName name="Excel_BuiltIn_Print_Titles_2">#REF!</definedName>
    <definedName name="excel1" hidden="1">{"Lab/Admin - Summ",#N/A,TRUE,"LABADMIN";"Lab/Admin - Detail",#N/A,TRUE,"LABADMIN"}</definedName>
    <definedName name="EXP">#REF!</definedName>
    <definedName name="Extra_Pay">#REF!</definedName>
    <definedName name="F">[2]STU!#REF!</definedName>
    <definedName name="FA">#REF!</definedName>
    <definedName name="FAwo">#REF!</definedName>
    <definedName name="FD">#REF!</definedName>
    <definedName name="FDS">#REF!</definedName>
    <definedName name="ff">#REF!</definedName>
    <definedName name="fff">#REF!</definedName>
    <definedName name="FG">#REF!</definedName>
    <definedName name="fh">#REF!</definedName>
    <definedName name="fincharges">[10]BSheet!#REF!</definedName>
    <definedName name="FIVE">#REF!</definedName>
    <definedName name="FIXEDCOST" hidden="1">#REF!</definedName>
    <definedName name="FJYIOM">#REF!</definedName>
    <definedName name="FOUR">#REF!</definedName>
    <definedName name="Full_Print">#REF!</definedName>
    <definedName name="FULLCOMPANY">#REF!</definedName>
    <definedName name="FULLCOMPANY_1">#REF!</definedName>
    <definedName name="FULLCOMPANY_2">#REF!</definedName>
    <definedName name="fwfwf">#REF!</definedName>
    <definedName name="fxavg">#REF!</definedName>
    <definedName name="fxspot">#REF!</definedName>
    <definedName name="G">[2]STU!#REF!</definedName>
    <definedName name="gaurav" hidden="1">[25]XWR!#REF!</definedName>
    <definedName name="gd" hidden="1">#REF!</definedName>
    <definedName name="gf">#REF!</definedName>
    <definedName name="GFDSX">#REF!</definedName>
    <definedName name="gg">#REF!</definedName>
    <definedName name="gh">#REF!</definedName>
    <definedName name="ghfd">#REF!</definedName>
    <definedName name="gk" hidden="1">#REF!</definedName>
    <definedName name="go">#REF!</definedName>
    <definedName name="gokul">#REF!</definedName>
    <definedName name="gokul1">#REF!</definedName>
    <definedName name="GOOGLE">#REF!</definedName>
    <definedName name="gross_Curnt">[10]DEPR!$E$37</definedName>
    <definedName name="GROSS_REL.">#REF!</definedName>
    <definedName name="Group">OFFSET(#REF!,0,0,COUNTA(#REF!)-1,1)</definedName>
    <definedName name="Growth_over_Previous_Period__Year">#REF!</definedName>
    <definedName name="Grpngs">#REF!</definedName>
    <definedName name="GWTable">'[14]GW-Bud'!$A$11:$Y$133</definedName>
    <definedName name="H">[2]STU!#REF!</definedName>
    <definedName name="Header_Row">ROW(#REF!)</definedName>
    <definedName name="HEADING">#REF!</definedName>
    <definedName name="HeadOfficeTable">'[14]Head Office-Bud'!$A$11:$Y$133</definedName>
    <definedName name="heads">'[1]Do not delete'!$A$9:$H$9</definedName>
    <definedName name="hfiw">#REF!</definedName>
    <definedName name="hg">#REF!</definedName>
    <definedName name="hh">#REF!</definedName>
    <definedName name="hl">#REF!</definedName>
    <definedName name="hn">#REF!</definedName>
    <definedName name="HR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V">[26]Sheet1!$R$2:$R$1689</definedName>
    <definedName name="I">#REF!</definedName>
    <definedName name="I_1">[27]P_LSC!#REF!</definedName>
    <definedName name="I_2">[27]P_LSC!#REF!</definedName>
    <definedName name="II">#REF!</definedName>
    <definedName name="im">#REF!</definedName>
    <definedName name="Impresional">#REF!</definedName>
    <definedName name="IN">#REF!</definedName>
    <definedName name="Int">#REF!</definedName>
    <definedName name="Interest_Rate">#REF!</definedName>
    <definedName name="intsch">#REF!</definedName>
    <definedName name="intsch_1">#REF!</definedName>
    <definedName name="intsch_2">#REF!</definedName>
    <definedName name="INVTYPE">#REF!</definedName>
    <definedName name="IRR">#REF!</definedName>
    <definedName name="IRR_1">#REF!</definedName>
    <definedName name="IRR_2">#REF!</definedName>
    <definedName name="J">#N/A</definedName>
    <definedName name="JB">#REF!</definedName>
    <definedName name="je">#REF!</definedName>
    <definedName name="jh">#REF!</definedName>
    <definedName name="jj">#REF!</definedName>
    <definedName name="jk">#REF!</definedName>
    <definedName name="jl">#REF!</definedName>
    <definedName name="JR">#REF!</definedName>
    <definedName name="JT">#REF!</definedName>
    <definedName name="K">#N/A</definedName>
    <definedName name="K_1">#REF!</definedName>
    <definedName name="K_2">#REF!</definedName>
    <definedName name="k1_1">#REF!</definedName>
    <definedName name="k1_2">#REF!</definedName>
    <definedName name="kaka">#REF!</definedName>
    <definedName name="KEY_FINANCIAL_RATIOS">#REF!</definedName>
    <definedName name="kh">#REF!</definedName>
    <definedName name="KHUNTI">#REF!</definedName>
    <definedName name="kk">#REF!</definedName>
    <definedName name="KKK">#REF!</definedName>
    <definedName name="KL">#REF!</definedName>
    <definedName name="L">#N/A</definedName>
    <definedName name="l_1">[27]P_LSC!#REF!</definedName>
    <definedName name="l_2">[27]P_LSC!#REF!</definedName>
    <definedName name="la">#REF!</definedName>
    <definedName name="Last_Row">#N/A</definedName>
    <definedName name="Ledger">OFFSET(#REF!,0,0,COUNTA(#REF!)-1,1)</definedName>
    <definedName name="lhf">#REF!</definedName>
    <definedName name="LIABILITIES">#REF!</definedName>
    <definedName name="liability">#REF!</definedName>
    <definedName name="LICENCE_AMT">#REF!</definedName>
    <definedName name="LK">#REF!</definedName>
    <definedName name="LLLL">Scheduled_Payment+Extra_Payment</definedName>
    <definedName name="LM">#REF!</definedName>
    <definedName name="Loan_Amount">#REF!</definedName>
    <definedName name="Loan_Start">#REF!</definedName>
    <definedName name="Loan_Years">#REF!</definedName>
    <definedName name="look">#REF!</definedName>
    <definedName name="look_1">#REF!</definedName>
    <definedName name="look_2">#REF!</definedName>
    <definedName name="lt">#REF!</definedName>
    <definedName name="lu">#REF!</definedName>
    <definedName name="luyt">#REF!</definedName>
    <definedName name="lv">[28]Sheet1!$R$2:$R$303</definedName>
    <definedName name="M">#N/A</definedName>
    <definedName name="maa">#REF!</definedName>
    <definedName name="mahape">[7]MAHSTOCKVAL!#REF!</definedName>
    <definedName name="mahesh">#REF!</definedName>
    <definedName name="MAX">#REF!</definedName>
    <definedName name="MAX_1">#REF!</definedName>
    <definedName name="MAX_2">#REF!</definedName>
    <definedName name="mbh">#REF!</definedName>
    <definedName name="mh">#REF!</definedName>
    <definedName name="mhf">#REF!</definedName>
    <definedName name="mi">#REF!</definedName>
    <definedName name="MIN">#REF!</definedName>
    <definedName name="MIN_1">#REF!</definedName>
    <definedName name="MIN_2">#REF!</definedName>
    <definedName name="mINORheAD">#REF!</definedName>
    <definedName name="mj">#REF!</definedName>
    <definedName name="mn">#REF!</definedName>
    <definedName name="MNB">#REF!</definedName>
    <definedName name="MNBVC">#REF!</definedName>
    <definedName name="mns">#REF!</definedName>
    <definedName name="Monthnum">[29]Input!$D$7</definedName>
    <definedName name="MR">#REF!</definedName>
    <definedName name="ms">#REF!</definedName>
    <definedName name="MSTable">'[14]MS-Bud'!$A$11:$Y$133</definedName>
    <definedName name="muk">#REF!</definedName>
    <definedName name="mukesh">#REF!</definedName>
    <definedName name="N">#N/A</definedName>
    <definedName name="Nature27">#REF!</definedName>
    <definedName name="NBFCY">#REF!</definedName>
    <definedName name="NET_REL.">#REF!</definedName>
    <definedName name="new">[2]TRADE!#REF!</definedName>
    <definedName name="nh">#REF!</definedName>
    <definedName name="NI">#REF!</definedName>
    <definedName name="NM">#REF!</definedName>
    <definedName name="NO">#REF!</definedName>
    <definedName name="NO.">#REF!</definedName>
    <definedName name="NORM">#REF!</definedName>
    <definedName name="NORM_1">#REF!</definedName>
    <definedName name="NORM_2">#REF!</definedName>
    <definedName name="NPV">#REF!</definedName>
    <definedName name="NPV_1">#REF!</definedName>
    <definedName name="NPV_2">#REF!</definedName>
    <definedName name="Num_Pmt_Per_Year">#REF!</definedName>
    <definedName name="Number_of_Payments">#N/A</definedName>
    <definedName name="NUQC">#REF!</definedName>
    <definedName name="O">[23]ANN.K!#REF!</definedName>
    <definedName name="ok">#REF!</definedName>
    <definedName name="oldsalary">[10]BSheet!#REF!</definedName>
    <definedName name="OnlineTBal">OFFSET(#REF!,0,0,COUNTA(#REF!)+10,2)</definedName>
    <definedName name="OOO">#REF!</definedName>
    <definedName name="OP">#REF!</definedName>
    <definedName name="ORMOCT">#REF!</definedName>
    <definedName name="ou">#REF!</definedName>
    <definedName name="OY">#REF!</definedName>
    <definedName name="p">#REF!</definedName>
    <definedName name="p_1">#REF!</definedName>
    <definedName name="p_2">#REF!</definedName>
    <definedName name="PA">#REF!</definedName>
    <definedName name="PAD">'[30]INVOICE REGISTER-KAR-14.3'!#REF!</definedName>
    <definedName name="PAGE1">#REF!</definedName>
    <definedName name="PAGE1_1">#REF!</definedName>
    <definedName name="PAGE1_2">#REF!</definedName>
    <definedName name="PAGE2">#REF!</definedName>
    <definedName name="PAGE2_1">#REF!</definedName>
    <definedName name="PAGE2_2">#REF!</definedName>
    <definedName name="PAGE3">#REF!</definedName>
    <definedName name="PAGE3_1">#REF!</definedName>
    <definedName name="PAGE3_2">#REF!</definedName>
    <definedName name="PAGE4">#REF!</definedName>
    <definedName name="PAGE4_1">#REF!</definedName>
    <definedName name="PAGE4_2">#REF!</definedName>
    <definedName name="papa">#REF!</definedName>
    <definedName name="PAPAA">#REF!</definedName>
    <definedName name="PARAMS">#REF!</definedName>
    <definedName name="PARAMS_1">#REF!</definedName>
    <definedName name="PARAMS_2">#REF!</definedName>
    <definedName name="paras">#REF!</definedName>
    <definedName name="PART">#REF!</definedName>
    <definedName name="Pay_Date">#REF!</definedName>
    <definedName name="Pay_Num">#REF!</definedName>
    <definedName name="Payment_Date">#N/A</definedName>
    <definedName name="ph">#REF!</definedName>
    <definedName name="pk">#REF!</definedName>
    <definedName name="pk_1">#REF!</definedName>
    <definedName name="pk_2">#REF!</definedName>
    <definedName name="pl">#REF!</definedName>
    <definedName name="pl_1">#REF!</definedName>
    <definedName name="pl_2">#REF!</definedName>
    <definedName name="PLTable">'[14]PL-Bud'!$A$11:$Y$133</definedName>
    <definedName name="po">#REF!</definedName>
    <definedName name="POS">#REF!</definedName>
    <definedName name="PPPP">#REF!</definedName>
    <definedName name="PQ">#REF!</definedName>
    <definedName name="PRICE">[2]OEM!#REF!</definedName>
    <definedName name="PrimaryGroup">OFFSET(#REF!,0,0,COUNTA(#REF!)-1,1)</definedName>
    <definedName name="Princ">#REF!</definedName>
    <definedName name="print">'[31]INTT PROJ.'!$B$77:$S$109</definedName>
    <definedName name="print_">'[31]HO COST'!$C$2:$O$53</definedName>
    <definedName name="_xlnm.Print_Area" localSheetId="0">'L &amp; B Valuation '!$B$3:$P$45</definedName>
    <definedName name="_xlnm.Print_Area">#REF!</definedName>
    <definedName name="PRINT_AREA_02">'[32]FINANCE COST '!$B$54:$O$76</definedName>
    <definedName name="PRINT_AREA_03">'[32]HO COST'!$C$2:$O$53</definedName>
    <definedName name="PRINT_AREA_04">'[32]INTT PROJ.'!$B$77:$S$109</definedName>
    <definedName name="PRINT_AREA_05">'[32]MKT COST'!$B$2:$O$28</definedName>
    <definedName name="PRINT_AREA_08">'[32]PTE COST '!$B$1:$O$135</definedName>
    <definedName name="PRINT_AREA_MI">#REF!</definedName>
    <definedName name="PRINT_AREA_MI_1">'[20]HOUSE RENT DEPO_'!#REF!</definedName>
    <definedName name="PRINT_AREA_MI_2">'[20]HOUSE RENT DEPO_'!#REF!</definedName>
    <definedName name="Print_Area_MI1">#REF!</definedName>
    <definedName name="Print_Area_Reset">#N/A</definedName>
    <definedName name="_xlnm.Print_Titles">#N/A</definedName>
    <definedName name="prn01_1">#REF!</definedName>
    <definedName name="prn01_2">#REF!</definedName>
    <definedName name="PROFIT___LOSS_ACCOUNT">#REF!</definedName>
    <definedName name="profitloss">#REF!</definedName>
    <definedName name="PROSUM">#REF!</definedName>
    <definedName name="prt">#REF!</definedName>
    <definedName name="py" hidden="1">#REF!</definedName>
    <definedName name="Q">#REF!</definedName>
    <definedName name="qa">#REF!</definedName>
    <definedName name="qh" hidden="1">#REF!</definedName>
    <definedName name="qs">#REF!</definedName>
    <definedName name="qt">#REF!</definedName>
    <definedName name="qw">#REF!</definedName>
    <definedName name="RAGU">#REF!</definedName>
    <definedName name="rajesh">#REF!</definedName>
    <definedName name="ramesh">#REF!</definedName>
    <definedName name="RATE">#REF!</definedName>
    <definedName name="RATES">#REF!</definedName>
    <definedName name="RATES_1">#REF!</definedName>
    <definedName name="RATES_2">#REF!</definedName>
    <definedName name="ratios">#REF!</definedName>
    <definedName name="RCHARGE">#REF!</definedName>
    <definedName name="RE">#REF!</definedName>
    <definedName name="RENT">#REF!</definedName>
    <definedName name="RENT_1">#REF!</definedName>
    <definedName name="RENT_2">#REF!</definedName>
    <definedName name="retq">#REF!</definedName>
    <definedName name="REV">#REF!</definedName>
    <definedName name="REV_1">#REF!</definedName>
    <definedName name="REV_2">#REF!</definedName>
    <definedName name="REVCOST">#REF!</definedName>
    <definedName name="REVCOST_1">#REF!</definedName>
    <definedName name="REVCOST_2">#REF!</definedName>
    <definedName name="RF">#REF!</definedName>
    <definedName name="rg">#REF!</definedName>
    <definedName name="RNGDETAILS0">#REF!</definedName>
    <definedName name="RNGDETAILS0_1">#REF!</definedName>
    <definedName name="RNGDETAILS0_2">#REF!</definedName>
    <definedName name="ro">#REF!</definedName>
    <definedName name="roe">#REF!</definedName>
    <definedName name="roe_1">#REF!</definedName>
    <definedName name="roe_2">#REF!</definedName>
    <definedName name="RP">#REF!</definedName>
    <definedName name="rr">#REF!</definedName>
    <definedName name="RT">#REF!</definedName>
    <definedName name="RUPAL">#REF!</definedName>
    <definedName name="s">[33]DEPR!$E$37</definedName>
    <definedName name="S_1">#REF!</definedName>
    <definedName name="S_2">#REF!</definedName>
    <definedName name="SALARY">[10]BSheet!#REF!</definedName>
    <definedName name="Sale_entr">'[34]LONGI-DAHEJ'!$F$14</definedName>
    <definedName name="Sale_entr_1">[35]LONGI_DAHEJ!$F$14</definedName>
    <definedName name="Sales_shen">'[34]LONGI-DAHEJ'!$G$14</definedName>
    <definedName name="Sales_shen_1">[35]LONGI_DAHEJ!$G$14</definedName>
    <definedName name="sana">#REF!</definedName>
    <definedName name="SASA">#REF!</definedName>
    <definedName name="sc">#REF!</definedName>
    <definedName name="Sched_Pay">#REF!</definedName>
    <definedName name="Schedule11">[23]ANN.K!#REF!</definedName>
    <definedName name="Scheduled_Extra_Payments">#REF!</definedName>
    <definedName name="Scheduled_Interest_Rate">#REF!</definedName>
    <definedName name="Scheduled_Monthly_Payment">#REF!</definedName>
    <definedName name="scrau">#REF!</definedName>
    <definedName name="SDAFSFASD">#REF!</definedName>
    <definedName name="Section_List">#REF!</definedName>
    <definedName name="SectionsAll">#REF!</definedName>
    <definedName name="sfg">#REF!</definedName>
    <definedName name="sgfsg">#REF!</definedName>
    <definedName name="sheet2">[36]Sheet1!$E$1:$S$1</definedName>
    <definedName name="SHEET3">[28]Sheet1!$L$2:$L$303</definedName>
    <definedName name="sk">#REF!</definedName>
    <definedName name="sk_1">#REF!</definedName>
    <definedName name="sk_2">#REF!</definedName>
    <definedName name="Slicer_Coating">#N/A</definedName>
    <definedName name="Slicer_Inv.No.">#N/A</definedName>
    <definedName name="Slicer_LIC___DBK">#N/A</definedName>
    <definedName name="Slicer_Shipment_No.____Post_Doc_Invoice_No_s">#N/A</definedName>
    <definedName name="Slicer_Size">#N/A</definedName>
    <definedName name="Slicer_Size__OD_X_THK">#N/A</definedName>
    <definedName name="SM">#REF!</definedName>
    <definedName name="SOURCES_AND_USES_OF_FUNDS_FOR_THE_PERIOD_YEAR_ENDED">#REF!</definedName>
    <definedName name="sp" hidden="1">[37]Manpower_30!#REF!</definedName>
    <definedName name="spellnumber">#REF!</definedName>
    <definedName name="SR">[38]C120102!#REF!</definedName>
    <definedName name="ss" hidden="1">#REF!</definedName>
    <definedName name="SSS">#REF!</definedName>
    <definedName name="ssss">'[9]DHPL Project PO summ'!#REF!</definedName>
    <definedName name="SSSSSS">#REF!</definedName>
    <definedName name="state">#REF!</definedName>
    <definedName name="SUMM">#REF!</definedName>
    <definedName name="SUMM_1">#REF!</definedName>
    <definedName name="SUMM_2">#REF!</definedName>
    <definedName name="SUMMARY">#REF!</definedName>
    <definedName name="SXCDFV">#REF!</definedName>
    <definedName name="tata">#REF!</definedName>
    <definedName name="TAX">#REF!</definedName>
    <definedName name="TAX_1">#REF!</definedName>
    <definedName name="TAX_2">#REF!</definedName>
    <definedName name="taxdepr">#REF!</definedName>
    <definedName name="taxdepr_1">#REF!</definedName>
    <definedName name="taxdepr_2">#REF!</definedName>
    <definedName name="taxliab">#REF!</definedName>
    <definedName name="taxliab_1">#REF!</definedName>
    <definedName name="taxliab_2">#REF!</definedName>
    <definedName name="tb">#REF!</definedName>
    <definedName name="TBTable">'[14]TB-Bud'!$A$11:$Y$133</definedName>
    <definedName name="tcs">#REF!</definedName>
    <definedName name="TDA">'[39]BAL-P&amp;L'!#REF!</definedName>
    <definedName name="TDSApplicability">#REF!</definedName>
    <definedName name="TERRYTOWEL">#REF!</definedName>
    <definedName name="TERRYTOWEL_1">#REF!</definedName>
    <definedName name="TERRYTOWEL_2">#REF!</definedName>
    <definedName name="test">'[32]MKT COST'!$B$2:$O$28</definedName>
    <definedName name="TEST0">#REF!</definedName>
    <definedName name="TEST0_1">#REF!</definedName>
    <definedName name="TEST0_2">#REF!</definedName>
    <definedName name="TEST1">#REF!</definedName>
    <definedName name="TEST1_1">#REF!</definedName>
    <definedName name="TEST1_2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'[40]DV - 261-262'!#REF!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'[40]DV - 261-262'!#REF!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'[40]DV - 261-262'!#REF!</definedName>
    <definedName name="TEST5">'[40]DV - 261-262'!#REF!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_1">#REF!</definedName>
    <definedName name="TESTHKEY_2">#REF!</definedName>
    <definedName name="TESTKEYS">#REF!</definedName>
    <definedName name="TESTKEYS_1">#REF!</definedName>
    <definedName name="TESTKEYS_2">#REF!</definedName>
    <definedName name="TESTVKEY">#REF!</definedName>
    <definedName name="TESTVKEY_1">#REF!</definedName>
    <definedName name="TESTVKEY_2">#REF!</definedName>
    <definedName name="TEXTURISING">#REF!</definedName>
    <definedName name="TEXTURISING_1">#REF!</definedName>
    <definedName name="TEXTURISING_2">#REF!</definedName>
    <definedName name="tf" hidden="1">#REF!</definedName>
    <definedName name="ThisYrBal">OFFSET(#REF!,0,0,COUNTA(#REF!)-1,1)</definedName>
    <definedName name="TMTable">'[14]TM-Bud'!$A$11:$Y$133</definedName>
    <definedName name="Total_Interest">#REF!</definedName>
    <definedName name="Total_Pay">#REF!</definedName>
    <definedName name="Total_Payment">Scheduled_Payment+Extra_Payment</definedName>
    <definedName name="TourismFactor">[24]Factors!$B$6</definedName>
    <definedName name="TR">#REF!</definedName>
    <definedName name="TRTR">#REF!</definedName>
    <definedName name="TS">#REF!</definedName>
    <definedName name="ty">#REF!</definedName>
    <definedName name="U30a57">#REF!</definedName>
    <definedName name="U30a57_1">#REF!</definedName>
    <definedName name="U30a57_2">#REF!</definedName>
    <definedName name="ub">#REF!</definedName>
    <definedName name="uh">#REF!</definedName>
    <definedName name="uj">#REF!</definedName>
    <definedName name="uo">#REF!</definedName>
    <definedName name="ut">#REF!</definedName>
    <definedName name="uy">#REF!</definedName>
    <definedName name="Values_Entered">#N/A</definedName>
    <definedName name="vb">#REF!</definedName>
    <definedName name="VC">#REF!</definedName>
    <definedName name="VFGBHNM">#REF!</definedName>
    <definedName name="vh">#REF!</definedName>
    <definedName name="VIK">'[41]INVOICE REGISTER'!#REF!</definedName>
    <definedName name="vj">#REF!</definedName>
    <definedName name="vt">#REF!</definedName>
    <definedName name="W">#REF!</definedName>
    <definedName name="worksheet11" hidden="1">{"Site - page 1",#N/A,TRUE,"SITE";"Site - Detail",#N/A,TRUE,"SITE"}</definedName>
    <definedName name="wrn.Contingency." hidden="1">{"Contingency",#N/A,FALSE,"B"}</definedName>
    <definedName name="wrn.equipment" hidden="1">{"Equipment - Summ",#N/A,FALSE,"EQUIP"}</definedName>
    <definedName name="wrn.Equipment." hidden="1">{"Equipment - Summ",#N/A,FALSE,"EQUIP"}</definedName>
    <definedName name="wrn.Guardhouse." hidden="1">{"Guardhouse - Summ",#N/A,TRUE,"grd hse";"Guardhouse - detail",#N/A,TRUE,"grd hse"}</definedName>
    <definedName name="wrn.Lab_Ad" hidden="1">{"Lab/Admin - Summ",#N/A,TRUE,"LABADMIN";"Lab/Admin - Detail",#N/A,TRUE,"LABADMIN"}</definedName>
    <definedName name="wrn.Lab_Admin." hidden="1">{"Lab/Admin - Summ",#N/A,TRUE,"LABADMIN";"Lab/Admin - Detail",#N/A,TRUE,"LABADMIN"}</definedName>
    <definedName name="wrn.Manufacturing." hidden="1">{"Manuf - Summ",#N/A,TRUE,"MFG";"Manuf - Detail",#N/A,TRUE,"MFG"}</definedName>
    <definedName name="wrn.Qual_Allow_Excl." hidden="1">{"Qualifications",#N/A,FALSE,"QUALS";"Allowances",#N/A,FALSE,"ALLOW";"Exclusions",#N/A,FALSE,"EXCLUSIONS"}</definedName>
    <definedName name="wrn.see" hidden="1">{"Site - page 1",#N/A,TRUE,"SITE";"Site - Detail",#N/A,TRUE,"SITE"}</definedName>
    <definedName name="wrn.Site." hidden="1">{"Site - page 1",#N/A,TRUE,"SITE";"Site - Detail",#N/A,TRUE,"SITE"}</definedName>
    <definedName name="wrn.summary" hidden="1">{"Summary - page 1",#N/A,TRUE,"SUMMARY";"Summary - Page 2",#N/A,TRUE,"SUMMARY"}</definedName>
    <definedName name="wrn.Summary." hidden="1">{"Summary - page 1",#N/A,TRUE,"SUMMARY";"Summary - Page 2",#N/A,TRUE,"SUMMARY"}</definedName>
    <definedName name="wrn.Utility." hidden="1">{"Utility - Summ",#N/A,FALSE,"Utility";"Utility - Detail",#N/A,FALSE,"Utility"}</definedName>
    <definedName name="wrn.Warehouse" hidden="1">{"Warehouse - Summ",#N/A,TRUE,"WHSE";"Warehouse - Detail",#N/A,TRUE,"WHSE"}</definedName>
    <definedName name="wrn.Warehouse." hidden="1">{"Warehouse - Summ",#N/A,TRUE,"WHSE";"Warehouse - Detail",#N/A,TRUE,"WHSE"}</definedName>
    <definedName name="WTTSPG">#REF!</definedName>
    <definedName name="WTTSPG_1">#REF!</definedName>
    <definedName name="WTTSPG_2">#REF!</definedName>
    <definedName name="ww">#REF!</definedName>
    <definedName name="wwwww" hidden="1">#REF!</definedName>
    <definedName name="x">[2]OEM!#REF!</definedName>
    <definedName name="XCDEFG">#REF!</definedName>
    <definedName name="xd" hidden="1">#REF!</definedName>
    <definedName name="xe">#REF!</definedName>
    <definedName name="xf">#REF!</definedName>
    <definedName name="XPA">[2]SDE!#REF!</definedName>
    <definedName name="XPIN">[2]SDE!#REF!</definedName>
    <definedName name="XRING">[2]SDE!#REF!</definedName>
    <definedName name="xw">#REF!</definedName>
    <definedName name="XXX">'[42]Receipt of Stores &amp; Spares_26'!#REF!</definedName>
    <definedName name="XXXX">#REF!</definedName>
    <definedName name="XXXXX">#REF!</definedName>
    <definedName name="XY">#REF!</definedName>
    <definedName name="xyz">#REF!</definedName>
    <definedName name="xz">#REF!</definedName>
    <definedName name="yahoo">#REF!</definedName>
    <definedName name="yb">#REF!</definedName>
    <definedName name="yc">#REF!</definedName>
    <definedName name="Year">#REF!</definedName>
    <definedName name="YSTable">'[14]YS-Bud'!$A$11:$Y$133</definedName>
    <definedName name="YZ">#REF!</definedName>
    <definedName name="Z">#REF!</definedName>
    <definedName name="zq">#REF!</definedName>
    <definedName name="zs">#REF!</definedName>
    <definedName name="zsdfg">#REF!</definedName>
    <definedName name="zx">#REF!</definedName>
    <definedName name="zz">#REF!</definedName>
  </definedNames>
  <calcPr calcId="191029"/>
</workbook>
</file>

<file path=xl/calcChain.xml><?xml version="1.0" encoding="utf-8"?>
<calcChain xmlns="http://schemas.openxmlformats.org/spreadsheetml/2006/main">
  <c r="D20" i="4" l="1"/>
  <c r="D21" i="4"/>
  <c r="D19" i="4"/>
  <c r="D6" i="4"/>
  <c r="E38" i="4"/>
  <c r="E39" i="4"/>
  <c r="D42" i="4"/>
  <c r="D41" i="4"/>
  <c r="D40" i="4"/>
  <c r="C6" i="4"/>
  <c r="D16" i="4"/>
  <c r="P12" i="4"/>
  <c r="I12" i="4"/>
  <c r="K12" i="4" s="1"/>
  <c r="L12" i="4" s="1"/>
  <c r="M12" i="4" s="1"/>
  <c r="O12" i="4" s="1"/>
  <c r="I13" i="4"/>
  <c r="K13" i="4" s="1"/>
  <c r="L13" i="4" s="1"/>
  <c r="M13" i="4" s="1"/>
  <c r="O13" i="4" s="1"/>
  <c r="I14" i="4"/>
  <c r="K14" i="4" s="1"/>
  <c r="L14" i="4" s="1"/>
  <c r="M14" i="4" s="1"/>
  <c r="O14" i="4" s="1"/>
  <c r="J14" i="4"/>
  <c r="D14" i="4"/>
  <c r="P14" i="4" s="1"/>
  <c r="D13" i="4"/>
  <c r="P13" i="4" s="1"/>
  <c r="D12" i="4"/>
  <c r="C31" i="4" s="1"/>
  <c r="C39" i="4"/>
  <c r="J12" i="4" l="1"/>
  <c r="N14" i="4"/>
  <c r="N12" i="4"/>
  <c r="J13" i="4"/>
  <c r="N13" i="4"/>
  <c r="C36" i="4"/>
  <c r="E36" i="4" s="1"/>
  <c r="P15" i="4"/>
  <c r="P16" i="4"/>
  <c r="P17" i="4"/>
  <c r="P19" i="4"/>
  <c r="P20" i="4"/>
  <c r="P21" i="4"/>
  <c r="I15" i="4"/>
  <c r="I16" i="4"/>
  <c r="J16" i="4" s="1"/>
  <c r="I17" i="4"/>
  <c r="K17" i="4" s="1"/>
  <c r="L17" i="4" s="1"/>
  <c r="M17" i="4" s="1"/>
  <c r="O17" i="4" s="1"/>
  <c r="I19" i="4"/>
  <c r="I20" i="4"/>
  <c r="J20" i="4" s="1"/>
  <c r="I21" i="4"/>
  <c r="K21" i="4" s="1"/>
  <c r="L21" i="4" s="1"/>
  <c r="M21" i="4" s="1"/>
  <c r="O21" i="4" s="1"/>
  <c r="P22" i="4" l="1"/>
  <c r="C43" i="4" s="1"/>
  <c r="N21" i="4"/>
  <c r="K16" i="4"/>
  <c r="L16" i="4" s="1"/>
  <c r="M16" i="4" s="1"/>
  <c r="O16" i="4" s="1"/>
  <c r="N16" i="4" s="1"/>
  <c r="N17" i="4"/>
  <c r="J17" i="4"/>
  <c r="K20" i="4"/>
  <c r="L20" i="4" s="1"/>
  <c r="M20" i="4" s="1"/>
  <c r="O20" i="4" s="1"/>
  <c r="N20" i="4" s="1"/>
  <c r="J19" i="4"/>
  <c r="K19" i="4"/>
  <c r="L19" i="4" s="1"/>
  <c r="M19" i="4" s="1"/>
  <c r="O19" i="4" s="1"/>
  <c r="N19" i="4" s="1"/>
  <c r="J15" i="4"/>
  <c r="K15" i="4"/>
  <c r="L15" i="4" s="1"/>
  <c r="M15" i="4" s="1"/>
  <c r="O15" i="4" s="1"/>
  <c r="N15" i="4" s="1"/>
  <c r="J21" i="4"/>
  <c r="O22" i="4" l="1"/>
  <c r="C37" i="4" s="1"/>
  <c r="C44" i="4" l="1"/>
  <c r="E37" i="4"/>
  <c r="D123" i="4"/>
  <c r="B92" i="4" l="1"/>
  <c r="B93" i="4" s="1"/>
  <c r="C40" i="4" l="1"/>
  <c r="E40" i="4" s="1"/>
  <c r="C28" i="4" l="1"/>
  <c r="C41" i="4" l="1"/>
  <c r="C42" i="4" l="1"/>
</calcChain>
</file>

<file path=xl/sharedStrings.xml><?xml version="1.0" encoding="utf-8"?>
<sst xmlns="http://schemas.openxmlformats.org/spreadsheetml/2006/main" count="66" uniqueCount="51">
  <si>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</si>
  <si>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</si>
  <si>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</si>
  <si>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</si>
  <si>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</si>
  <si>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</si>
  <si>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</si>
  <si>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land area</t>
  </si>
  <si>
    <t>Land Development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</si>
  <si>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</si>
  <si>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</si>
  <si>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</si>
  <si>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</si>
  <si>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</si>
  <si>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</si>
  <si>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Depreciation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</si>
  <si>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</si>
  <si>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</si>
  <si>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</si>
  <si>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</si>
  <si>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</si>
  <si>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</si>
  <si>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Sq.M</t>
  </si>
  <si>
    <t>Structure Value (as per approved plan)</t>
  </si>
  <si>
    <t>(Sq. M)</t>
  </si>
  <si>
    <t>Total</t>
  </si>
  <si>
    <t xml:space="preserve">Total Land Area </t>
  </si>
  <si>
    <t>Estimated Replacement Cost</t>
  </si>
  <si>
    <t>Structure</t>
  </si>
  <si>
    <t>Type of Structure</t>
  </si>
  <si>
    <t>Age Of Build</t>
  </si>
  <si>
    <t>Year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</si>
  <si>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>)</t>
    </r>
  </si>
  <si>
    <t>Realizable Value</t>
  </si>
  <si>
    <t>Distress Sale Value</t>
  </si>
  <si>
    <t>Particluars</t>
  </si>
  <si>
    <t>Fair Market Value</t>
  </si>
  <si>
    <t>Balance Life of Structures</t>
  </si>
  <si>
    <t>Structure Value</t>
  </si>
  <si>
    <t>Ground Floor</t>
  </si>
  <si>
    <t>1st Floor</t>
  </si>
  <si>
    <t>2nd Floor</t>
  </si>
  <si>
    <t>Block No. 1 Production Bldg</t>
  </si>
  <si>
    <t>RCC with GI Sheet Roofing</t>
  </si>
  <si>
    <t>Block No. 2 Utility Building</t>
  </si>
  <si>
    <t>MS Strcuture with GI Sheet Roofing</t>
  </si>
  <si>
    <t>Block No. 3 Material Storage</t>
  </si>
  <si>
    <t>RCC Plinth for Tanks</t>
  </si>
  <si>
    <t>Block No. 5 Finished Goods Store</t>
  </si>
  <si>
    <t>Block No. 6 Admin Building</t>
  </si>
  <si>
    <t>RCC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</si>
</sst>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u/>
      <sz val="11"/>
      <color theme="10"/>
      <name val="Arial Narrow"/>
      <family val="2"/>
    </font>
    <font>
      <sz val="13"/>
      <color theme="1"/>
      <name val="Arial Narrow"/>
      <family val="2"/>
    </font>
    <font>
      <b/>
      <sz val="1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1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6" fillId="0" borderId="0" xfId="0" applyFont="1"/>
    <xf numFmtId="43" fontId="6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0" applyNumberFormat="1" applyFont="1" applyAlignment="1">
      <alignment vertical="top"/>
    </xf>
    <xf numFmtId="0" fontId="5" fillId="0" borderId="0" xfId="1" applyNumberFormat="1" applyFont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 wrapText="1"/>
    </xf>
    <xf numFmtId="43" fontId="9" fillId="0" borderId="0" xfId="1" applyFont="1" applyBorder="1" applyAlignment="1">
      <alignment vertical="center" wrapText="1"/>
    </xf>
    <xf numFmtId="2" fontId="1" fillId="0" borderId="0" xfId="1" applyNumberFormat="1" applyFont="1"/>
    <xf numFmtId="2" fontId="6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5" fillId="0" borderId="3" xfId="1" applyNumberFormat="1" applyFont="1" applyBorder="1"/>
    <xf numFmtId="2" fontId="6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43" fontId="3" fillId="0" borderId="0" xfId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2" fillId="0" borderId="0" xfId="0" applyFont="1"/>
    <xf numFmtId="0" fontId="0" fillId="2" borderId="0" xfId="0" applyFill="1"/>
    <xf numFmtId="164" fontId="1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/>
    <xf numFmtId="4" fontId="6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2" fontId="16" fillId="0" borderId="0" xfId="0" applyNumberFormat="1" applyFont="1"/>
    <xf numFmtId="0" fontId="9" fillId="0" borderId="1" xfId="0" applyFont="1" applyBorder="1" applyAlignment="1">
      <alignment horizontal="center" vertical="top" wrapText="1" shrinkToFit="1"/>
    </xf>
    <xf numFmtId="43" fontId="6" fillId="0" borderId="1" xfId="1" applyFont="1" applyBorder="1" applyAlignment="1">
      <alignment horizontal="right" wrapText="1" shrinkToFit="1"/>
    </xf>
    <xf numFmtId="0" fontId="6" fillId="0" borderId="1" xfId="0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horizontal="center" vertical="center" wrapText="1" shrinkToFit="1"/>
    </xf>
    <xf numFmtId="43" fontId="5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 wrapText="1"/>
    </xf>
    <xf numFmtId="2" fontId="16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1" applyFont="1" applyBorder="1" applyAlignment="1">
      <alignment vertical="top" wrapText="1"/>
    </xf>
    <xf numFmtId="43" fontId="1" fillId="0" borderId="0" xfId="1" applyFont="1"/>
    <xf numFmtId="2" fontId="6" fillId="0" borderId="1" xfId="1" applyNumberFormat="1" applyFont="1" applyFill="1" applyBorder="1" applyAlignment="1">
      <alignment vertical="top" wrapText="1"/>
    </xf>
    <xf numFmtId="43" fontId="6" fillId="0" borderId="1" xfId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top" wrapText="1" shrinkToFit="1"/>
    </xf>
    <xf numFmtId="1" fontId="6" fillId="0" borderId="1" xfId="1" applyNumberFormat="1" applyFont="1" applyBorder="1" applyAlignment="1">
      <alignment vertical="center" wrapText="1"/>
    </xf>
    <xf numFmtId="1" fontId="9" fillId="0" borderId="1" xfId="1" applyNumberFormat="1" applyFont="1" applyBorder="1" applyAlignment="1">
      <alignment vertical="center" wrapText="1"/>
    </xf>
    <xf numFmtId="1" fontId="9" fillId="0" borderId="0" xfId="1" applyNumberFormat="1" applyFont="1" applyBorder="1" applyAlignment="1">
      <alignment vertical="center" wrapText="1"/>
    </xf>
    <xf numFmtId="1" fontId="6" fillId="0" borderId="0" xfId="0" applyNumberFormat="1" applyFont="1" applyAlignment="1">
      <alignment vertical="top"/>
    </xf>
    <xf numFmtId="1" fontId="5" fillId="0" borderId="0" xfId="0" applyNumberFormat="1" applyFont="1"/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center" vertical="top" wrapText="1"/>
    </xf>
    <xf numFmtId="43" fontId="5" fillId="0" borderId="2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15" fillId="0" borderId="0" xfId="3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1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297273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5E4D3-3B8A-3F5A-E511-DDA510018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18073" cy="893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467386</xdr:colOff>
      <xdr:row>32</xdr:row>
      <xdr:rowOff>124693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FC2972-5FA2-F3A6-A48D-E1334BD7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34586" cy="6220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C541F-0F1D-422B-E82E-F26AB8AE6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8945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6-17\IndAS\Man%20Industries\BS%20as%20on%20300615\MIIL-Ind%20AS%20prototype%20Final%20_%2030.06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CTB99\PRP99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1\man%20infra\DATA\HCC%20-%20Tax%20Audit\Tax%20Audit%2006-07\working%20files\Fixed%20Assets\Fixed%20Assets\BASANT%20LIST%2006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M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mp04mv\share\Share-1-040706\Projection%202007-08\Nitin%20sood\c%20drive\WINDOWS\TEMP\Valuation%20-%20Daurala%20Sug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harper-k\LOCALS~1\Temp\C.Lotus.Notes.Data\BB%20Work\Project%20Management\Project%20Mana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urshed\bahadursha\vikrant\STOCKSEC145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ACS%20LOAN%20APPLI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CCOUNTS\Local%20Settings\Temporary%20Internet%20Files\OLK11C6\DHPL%20BVReport%20090501b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rantThornton\Local%20Settings\Temporary%20Internet%20Files\Content.Outlook\WFMNTBIS\Documents%20and%20Settings\Anitha\Application%20Data\Microsoft\Excel\Mighty%20Group%20Anith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SSBUD~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na\teena%20workin\gaurav%20data\gaurav%20backup\GAURAV%20T\PROFIT%20BUDGET%20(MID%20TERM%20)(REV)(1)\PSS%20'C'%20CO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usefp01\rating_corp\Users\JatinK\sintex\Rev2001-02\SPREADS_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wclanj0153\Users\a6510618\Downloads\Singapor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4-15\Taxation\TDS%20RETURN\2nd%20Quarter\26Q1\Non-Salary%2026Q%202nd%20Qt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in81143\Local%20Settings\Temp\Block%202\Chiller%20Plant%201%20-%20100%25%20CD%20Estimate-REV%2004-11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6510039\Local%20Settings\Temporary%20Internet%20Files\OLK9A\Labour%20in%20Spiral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WINDOWS\TEMP\2001-02\MARCH2K2\BSDT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WINDOWS\TEMP\2001-02\MARCH2K2\BSDT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etan%20Data\DHPL%20DATA\REPORTS\BVReport\DHPL%20BVReport%20REV%201004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iaftp/Devang/Watson/Sekhsaria/Tax%20Audit/Client-%20TAXAUDIT/TAXAUD-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admin\Documents%20and%20Settings\Propietario\Mis%20documentos\Thunderbird\Chile\Market%20Reports\Market%20Research%20Rancagua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SS2001\PSS%20BUDGET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giwal\Local%20Settings\Temporary%20Internet%20Files\OLK6\BALANCE%20SHEET%20JUNE%202005%2026-07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496\Desktop\GAIL-RA%20BILL-4\RA%20BILL%20NO.3%20FOR%20DS1&amp;2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urav%20backup\GAURAV%20T\PROFIT%20BUDGET%20(MID%20TERM%20)(REV)(1)\PSS%20'C'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0\Man%20Infra\Documents%20and%20Settings\ajay\Local%20Settings\Temporary%20Internet%20Files\OLK15A\gaurav%20backup\GAURAV%20T\PROFIT%20BUDGET%20(MID%20TERM%20)(REV)(1)\PSS%20'C'%20CO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ogesh\Documents%20and%20Settings\GrantThornton\Local%20Settings\Temporary%20Internet%20Files\OLK96\Copy%20of%20Financials%20(October%207)%20-%20in%20thousand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PARAS\B.P%20(07-08)\Documents%20and%20Settings\h1120\Desktop\BP\Q2\Projn%20Q2...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h1120\Desktop\BP\Q2\Projn%20Q2...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d$\MIR\LONGI\March-05\Nov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2\C\BALSHEET\XLBAL02\C120102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\transfer\HOME\MILROY\PARTNERS\Tyabji\C67DEC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MIR%20&amp;%20QRM\06-07\QRM-4%20(2006-07)\QRM-4\02.%20%20SP%202\DV%20of%20Spiral-2%20(Q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80508\LOCALS~1\Temp\GAIL%20DBPL_RA%20BILL%20NO.1_D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r_worjan06\Copy%20of%20Item%20Over%2025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"/>
      <sheetName val="BS"/>
      <sheetName val="P&amp;L"/>
      <sheetName val="EQ"/>
      <sheetName val="Ind AS Adj Entries"/>
      <sheetName val="Ind AS Adj Summary"/>
      <sheetName val="Do not delete"/>
      <sheetName val="BS - 15-16"/>
      <sheetName val="PL - 15-16"/>
      <sheetName val="Notes March 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NCA</v>
          </cell>
          <cell r="B9" t="str">
            <v>CA</v>
          </cell>
          <cell r="C9" t="str">
            <v xml:space="preserve">Equity </v>
          </cell>
          <cell r="D9" t="str">
            <v>NCL</v>
          </cell>
          <cell r="E9" t="str">
            <v>CL</v>
          </cell>
          <cell r="F9" t="str">
            <v>Revenue</v>
          </cell>
          <cell r="G9" t="str">
            <v>Expenses</v>
          </cell>
          <cell r="H9" t="str">
            <v>OCI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M-1"/>
      <sheetName val="DVM"/>
      <sheetName val="RCP-INSERT"/>
      <sheetName val="TRADE"/>
      <sheetName val="INCENTIVES"/>
      <sheetName val="STU"/>
      <sheetName val="PISTON"/>
      <sheetName val="PIN LENGTH"/>
      <sheetName val="SDE"/>
      <sheetName val="DGS&amp;D"/>
      <sheetName val="OEM"/>
      <sheetName val="EXPORTS"/>
      <sheetName val="CI-EXPORTS"/>
      <sheetName val="Sheet1"/>
      <sheetName val="R4"/>
      <sheetName val="R5"/>
      <sheetName val="R3"/>
      <sheetName val="R6"/>
      <sheetName val="R2"/>
      <sheetName val="R1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RF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POWER"/>
      <sheetName val="SR-MC"/>
      <sheetName val="SR (2)"/>
      <sheetName val="PIN"/>
      <sheetName val="PIN RAW MATERIAL"/>
      <sheetName val="SR-PACKING"/>
      <sheetName val="PHT"/>
      <sheetName val="SR-CTB"/>
      <sheetName val="COST"/>
      <sheetName val="SR"/>
      <sheetName val="STEEL RING RAW 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II"/>
      <sheetName val="FORM111"/>
      <sheetName val="FORMIV"/>
      <sheetName val="FORMV"/>
      <sheetName val="FORMVI"/>
      <sheetName val="ANNEXURE"/>
      <sheetName val="CA CL"/>
      <sheetName val="EXP DETAIL"/>
      <sheetName val="F ASSETS"/>
      <sheetName val="OTH TERM LIAB"/>
      <sheetName val="INTT"/>
      <sheetName val="DIR LABOUR"/>
      <sheetName val="INDEX"/>
      <sheetName val="INDEX 1"/>
      <sheetName val="LC REQ"/>
      <sheetName val="RM STORES"/>
      <sheetName val="RECON CA CL"/>
      <sheetName val="TL REPAYMENT"/>
      <sheetName val="TL DETAIL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_Fuel"/>
      <sheetName val="Power&amp;Fuel"/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 (2)"/>
      <sheetName val="Depreciation"/>
      <sheetName val="debt schedule"/>
      <sheetName val="Tax"/>
      <sheetName val="Valuation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March.10"/>
      <sheetName val="Sheet1"/>
      <sheetName val="Dec"/>
      <sheetName val="COST PER KG  (Qtr)"/>
      <sheetName val="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_x005f_x0000__x005f_x0000__x005f_x0000__x005f_x0002__x0"/>
      <sheetName val="____x005f_x0002_____䀘_____x005f_x0001__"/>
      <sheetName val="____x005f_x0002_____䀦_____x005f_x0001____㵈ˑ"/>
      <sheetName val="???_x005f_x0002_????䀘????_x005f_x0001_?"/>
      <sheetName val="???_x005f_x0002_????䀦????_x005f_x0001_???㵈ˑ"/>
      <sheetName val="_x005f_x005f_x005f_x0000__x005f_x005f_x005f_x0000__x005"/>
      <sheetName val="____x005f_x005f_x005f_x0002_____䀘_____x005f"/>
      <sheetName val="____x005f_x005f_x005f_x0002_____䀦_____x005f"/>
      <sheetName val="???_x005f_x005f_x005f_x0002_????䀘????_x005f"/>
      <sheetName val="???_x005f_x005f_x005f_x0002_????䀦????_x005f"/>
      <sheetName val="_x005f_x005f_x005f_x005f_x005f_x005f_x005f_x0000__x005f"/>
      <sheetName val="____x005f_x005f_x005f_x005f_x005f_x005f_x005f_x0002____"/>
      <sheetName val="???_x005f_x005f_x005f_x005f_x005f_x005f_x005f_x0002_???"/>
      <sheetName val="mast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 Log"/>
      <sheetName val="Lease &amp; Rental Log"/>
      <sheetName val="Project Rpt"/>
      <sheetName val="MGMTFEE2"/>
      <sheetName val="SV 7"/>
      <sheetName val="SV8"/>
      <sheetName val="Schedule of Values"/>
      <sheetName val="COrder Log"/>
      <sheetName val="CO_1"/>
      <sheetName val="S.D. LOG"/>
      <sheetName val="RFI Log (2)"/>
      <sheetName val="RFI LOG"/>
      <sheetName val="MBELOG1"/>
      <sheetName val="Subcontractor Sheet"/>
      <sheetName val="Budge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  <sheetName val="CO_1"/>
      <sheetName val="Power&amp;Fuel"/>
      <sheetName val="ANN.K"/>
      <sheetName val="Bspl Main"/>
      <sheetName val="B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S SUMMARY"/>
      <sheetName val="OTHER ADDITIONS"/>
      <sheetName val="TOOLINGS ADDITIONS"/>
      <sheetName val="BUILDINGS ADDITIONS"/>
      <sheetName val="PAW ADDITIONS"/>
      <sheetName val="P&amp;M ADDITIONS"/>
      <sheetName val="LEASE PROJECTION"/>
      <sheetName val="INTEREST PROJECTION"/>
      <sheetName val="DEPN"/>
      <sheetName val="INTEREST - COMPANY"/>
      <sheetName val="INTEREST"/>
      <sheetName val="RAW MATERIAL"/>
      <sheetName val="BALANCE SHEET"/>
      <sheetName val="CAW"/>
      <sheetName val="CA"/>
      <sheetName val="CASH FLOW"/>
      <sheetName val="TAX PROJECT WISE"/>
      <sheetName val="TAX"/>
      <sheetName val="CLW"/>
      <sheetName val="CL"/>
      <sheetName val="BANK BORROWINGS"/>
      <sheetName val="PROJECT (2)"/>
      <sheetName val="PROJECT"/>
      <sheetName val="COMPANY"/>
      <sheetName val="EXISTING"/>
      <sheetName val="DVM PROFIT BUDGET"/>
      <sheetName val="SMALL VALVES PROFIT BUDGET"/>
      <sheetName val="SMALL VALVES"/>
      <sheetName val="PISTON LINE 7"/>
      <sheetName val="PIN LINE 7"/>
      <sheetName val="DVM"/>
      <sheetName val="INVESTMENT SUMMARY"/>
      <sheetName val="INDIAN MACHINES"/>
      <sheetName val="IMPORTED MACHINES"/>
      <sheetName val="OPR-MARCH'99"/>
      <sheetName val="OPERATIONAL RESULTS"/>
      <sheetName val="COLLABORATORS"/>
      <sheetName val="KEY EXECUTIVES"/>
      <sheetName val="BANK LIMITS"/>
      <sheetName val="LT LOAN"/>
      <sheetName val="IMPLEMENTATION PLAN"/>
      <sheetName val="CUSTOMER PROFILE"/>
      <sheetName val="COMPANY PROFILE"/>
      <sheetName val="SHAREHOLDING PATTERN"/>
      <sheetName val="Sheet1"/>
      <sheetName val="CAPACITY"/>
      <sheetName val="INDEX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92</v>
          </cell>
          <cell r="C9" t="str">
            <v>AC-IND</v>
          </cell>
          <cell r="D9" t="str">
            <v>QA</v>
          </cell>
          <cell r="E9" t="str">
            <v>GEN</v>
          </cell>
          <cell r="F9" t="str">
            <v>CEILING SUSPENDED SPLIT A C UNIT</v>
          </cell>
          <cell r="G9" t="str">
            <v>BLUE STAR LTD</v>
          </cell>
          <cell r="H9" t="str">
            <v>I7-787-170</v>
          </cell>
          <cell r="I9">
            <v>35730</v>
          </cell>
          <cell r="J9">
            <v>73000</v>
          </cell>
          <cell r="L9">
            <v>73000</v>
          </cell>
          <cell r="N9">
            <v>1</v>
          </cell>
          <cell r="O9">
            <v>73000</v>
          </cell>
          <cell r="P9">
            <v>35962</v>
          </cell>
          <cell r="Q9">
            <v>289</v>
          </cell>
        </row>
        <row r="10">
          <cell r="B10">
            <v>88</v>
          </cell>
          <cell r="C10" t="str">
            <v>AC-IND</v>
          </cell>
          <cell r="D10" t="str">
            <v>PP</v>
          </cell>
          <cell r="E10" t="str">
            <v>GEN</v>
          </cell>
          <cell r="F10" t="str">
            <v>WINDOW TYPE AIRCONDITIONER</v>
          </cell>
          <cell r="G10" t="str">
            <v>AIRCONDITIONER INDIA</v>
          </cell>
          <cell r="H10" t="str">
            <v>I8-722-176</v>
          </cell>
          <cell r="I10">
            <v>35971</v>
          </cell>
          <cell r="J10">
            <v>48088</v>
          </cell>
          <cell r="K10">
            <v>6240</v>
          </cell>
          <cell r="L10">
            <v>54328</v>
          </cell>
          <cell r="N10">
            <v>2</v>
          </cell>
          <cell r="O10">
            <v>27164</v>
          </cell>
          <cell r="P10">
            <v>36001</v>
          </cell>
          <cell r="Q10">
            <v>250</v>
          </cell>
        </row>
        <row r="11">
          <cell r="B11">
            <v>103</v>
          </cell>
          <cell r="C11" t="str">
            <v>AC-IND</v>
          </cell>
          <cell r="D11" t="str">
            <v>HRD</v>
          </cell>
          <cell r="E11" t="str">
            <v>GEN</v>
          </cell>
          <cell r="F11" t="str">
            <v>AIRCONDITIONER 1.5 TON</v>
          </cell>
          <cell r="G11" t="str">
            <v>AIRCONDITIONERS INDIA</v>
          </cell>
          <cell r="H11" t="str">
            <v>I8-622-107</v>
          </cell>
          <cell r="I11">
            <v>35906</v>
          </cell>
          <cell r="J11">
            <v>24044</v>
          </cell>
          <cell r="L11">
            <v>24044</v>
          </cell>
          <cell r="N11">
            <v>1</v>
          </cell>
          <cell r="O11">
            <v>24044</v>
          </cell>
          <cell r="P11">
            <v>35923</v>
          </cell>
          <cell r="Q11">
            <v>328</v>
          </cell>
        </row>
        <row r="12">
          <cell r="B12">
            <v>184</v>
          </cell>
          <cell r="C12" t="str">
            <v>AC-IND</v>
          </cell>
          <cell r="D12" t="str">
            <v>AMD</v>
          </cell>
          <cell r="E12" t="str">
            <v>GEN</v>
          </cell>
          <cell r="F12" t="str">
            <v>AIRCONDITIONERS</v>
          </cell>
          <cell r="G12" t="str">
            <v>VOLTAS LIMITED</v>
          </cell>
          <cell r="H12" t="str">
            <v>I8-782-349</v>
          </cell>
          <cell r="I12" t="str">
            <v>16/12/98</v>
          </cell>
          <cell r="K12">
            <v>144240</v>
          </cell>
          <cell r="L12">
            <v>144240</v>
          </cell>
          <cell r="N12">
            <v>4</v>
          </cell>
          <cell r="O12">
            <v>36060</v>
          </cell>
          <cell r="P12">
            <v>36218</v>
          </cell>
          <cell r="Q12">
            <v>33</v>
          </cell>
        </row>
        <row r="13">
          <cell r="B13">
            <v>102</v>
          </cell>
          <cell r="C13" t="str">
            <v>AC-IND</v>
          </cell>
          <cell r="D13" t="str">
            <v>SC</v>
          </cell>
          <cell r="E13" t="str">
            <v>GEN</v>
          </cell>
          <cell r="F13" t="str">
            <v>AIRCONDITIONER</v>
          </cell>
          <cell r="G13" t="str">
            <v>AIRCONDITIONERS INDIA</v>
          </cell>
          <cell r="H13" t="str">
            <v>I8-642-076</v>
          </cell>
          <cell r="I13">
            <v>35891</v>
          </cell>
          <cell r="J13">
            <v>24044</v>
          </cell>
          <cell r="L13">
            <v>24044</v>
          </cell>
          <cell r="N13">
            <v>1</v>
          </cell>
          <cell r="O13">
            <v>24044</v>
          </cell>
          <cell r="P13">
            <v>35894</v>
          </cell>
          <cell r="Q13">
            <v>357</v>
          </cell>
        </row>
        <row r="14">
          <cell r="B14">
            <v>104</v>
          </cell>
          <cell r="C14" t="str">
            <v>AC-IND</v>
          </cell>
          <cell r="D14" t="str">
            <v>PER</v>
          </cell>
          <cell r="E14" t="str">
            <v>GEN</v>
          </cell>
          <cell r="F14" t="str">
            <v>AIRCONDITIONER 1.5 TON</v>
          </cell>
          <cell r="G14" t="str">
            <v>AIRCONDITIONERS INDIA</v>
          </cell>
          <cell r="H14" t="str">
            <v>I8-621-159</v>
          </cell>
          <cell r="I14">
            <v>35707</v>
          </cell>
          <cell r="J14">
            <v>24044</v>
          </cell>
          <cell r="L14">
            <v>24044</v>
          </cell>
          <cell r="N14">
            <v>1</v>
          </cell>
          <cell r="O14">
            <v>24044</v>
          </cell>
          <cell r="P14">
            <v>35923</v>
          </cell>
          <cell r="Q14">
            <v>328</v>
          </cell>
        </row>
        <row r="15">
          <cell r="B15">
            <v>13</v>
          </cell>
          <cell r="C15" t="str">
            <v>AC-IND</v>
          </cell>
          <cell r="D15" t="str">
            <v>AF</v>
          </cell>
          <cell r="E15" t="str">
            <v>PL-5</v>
          </cell>
          <cell r="F15" t="str">
            <v>SLIM TYPE SPLIT AIRCONDITIONER</v>
          </cell>
          <cell r="G15" t="str">
            <v>VOLTAS LIMITED</v>
          </cell>
          <cell r="H15" t="str">
            <v>I8-711-139</v>
          </cell>
          <cell r="I15">
            <v>35933</v>
          </cell>
          <cell r="J15">
            <v>144240</v>
          </cell>
          <cell r="K15">
            <v>8000</v>
          </cell>
          <cell r="L15">
            <v>152240</v>
          </cell>
          <cell r="M15">
            <v>495940</v>
          </cell>
          <cell r="N15">
            <v>2</v>
          </cell>
          <cell r="O15">
            <v>76120</v>
          </cell>
          <cell r="P15">
            <v>36068</v>
          </cell>
          <cell r="Q15">
            <v>183</v>
          </cell>
        </row>
        <row r="16">
          <cell r="B16">
            <v>85</v>
          </cell>
          <cell r="C16" t="str">
            <v>COM-IMP</v>
          </cell>
          <cell r="D16" t="str">
            <v>R&amp;D</v>
          </cell>
          <cell r="E16" t="str">
            <v>GEN</v>
          </cell>
          <cell r="F16" t="str">
            <v>PRO ENGINEER SOFTWARE</v>
          </cell>
          <cell r="G16" t="str">
            <v>PARAMETRIC TECH. CORP.</v>
          </cell>
          <cell r="H16" t="str">
            <v>I8-785-043</v>
          </cell>
          <cell r="I16">
            <v>35845</v>
          </cell>
          <cell r="J16">
            <v>1478773</v>
          </cell>
          <cell r="L16">
            <v>1478773</v>
          </cell>
          <cell r="M16">
            <v>1478773</v>
          </cell>
          <cell r="N16">
            <v>1</v>
          </cell>
          <cell r="O16">
            <v>1478773</v>
          </cell>
          <cell r="P16">
            <v>35911</v>
          </cell>
          <cell r="Q16">
            <v>340</v>
          </cell>
        </row>
        <row r="17">
          <cell r="B17">
            <v>113</v>
          </cell>
          <cell r="C17" t="str">
            <v>DG-IND</v>
          </cell>
          <cell r="D17" t="str">
            <v>WE</v>
          </cell>
          <cell r="E17" t="str">
            <v>GEN</v>
          </cell>
          <cell r="F17" t="str">
            <v>DESIEL GENERATOR SETS</v>
          </cell>
          <cell r="G17" t="str">
            <v>POWERICA LTD</v>
          </cell>
          <cell r="H17" t="str">
            <v>I7-782-151</v>
          </cell>
          <cell r="I17">
            <v>35693</v>
          </cell>
          <cell r="J17">
            <v>4743577</v>
          </cell>
          <cell r="K17">
            <v>74508</v>
          </cell>
          <cell r="L17">
            <v>4818085</v>
          </cell>
          <cell r="N17">
            <v>1</v>
          </cell>
          <cell r="O17">
            <v>4818085</v>
          </cell>
          <cell r="P17">
            <v>35945</v>
          </cell>
          <cell r="Q17">
            <v>306</v>
          </cell>
        </row>
        <row r="18">
          <cell r="B18">
            <v>112</v>
          </cell>
          <cell r="C18" t="str">
            <v>DG-IND</v>
          </cell>
          <cell r="D18" t="str">
            <v>WE</v>
          </cell>
          <cell r="E18" t="str">
            <v>CIR</v>
          </cell>
          <cell r="F18" t="str">
            <v>DESIEL GENERATOR SETS</v>
          </cell>
          <cell r="G18" t="str">
            <v>POWERICA LTD</v>
          </cell>
          <cell r="H18" t="str">
            <v>I7-782-151</v>
          </cell>
          <cell r="I18">
            <v>35693</v>
          </cell>
          <cell r="J18">
            <v>4743576</v>
          </cell>
          <cell r="K18">
            <v>74508</v>
          </cell>
          <cell r="L18">
            <v>4818084</v>
          </cell>
          <cell r="M18">
            <v>9636169</v>
          </cell>
          <cell r="N18">
            <v>1</v>
          </cell>
          <cell r="O18">
            <v>4818084</v>
          </cell>
          <cell r="P18">
            <v>35943</v>
          </cell>
          <cell r="Q18">
            <v>308</v>
          </cell>
        </row>
        <row r="19">
          <cell r="B19">
            <v>12</v>
          </cell>
          <cell r="C19" t="str">
            <v>DIES-IMP</v>
          </cell>
          <cell r="D19" t="str">
            <v>AF</v>
          </cell>
          <cell r="E19" t="str">
            <v>GEN</v>
          </cell>
          <cell r="F19" t="str">
            <v>PISTON DIE FOR KFN</v>
          </cell>
          <cell r="G19" t="str">
            <v>HONDA FOUNDRY CO LTD</v>
          </cell>
          <cell r="H19" t="str">
            <v>N7-711-100</v>
          </cell>
          <cell r="I19">
            <v>35618</v>
          </cell>
          <cell r="J19">
            <v>1102689</v>
          </cell>
          <cell r="L19">
            <v>1102689</v>
          </cell>
          <cell r="N19">
            <v>1</v>
          </cell>
          <cell r="O19">
            <v>1102689</v>
          </cell>
          <cell r="P19">
            <v>35963</v>
          </cell>
          <cell r="Q19">
            <v>288</v>
          </cell>
        </row>
        <row r="20">
          <cell r="B20">
            <v>116</v>
          </cell>
          <cell r="C20" t="str">
            <v>DIES-IMP</v>
          </cell>
          <cell r="D20" t="str">
            <v>AF</v>
          </cell>
          <cell r="E20" t="str">
            <v>GEN</v>
          </cell>
          <cell r="F20" t="str">
            <v>PISTON DIE FOR GN-5</v>
          </cell>
          <cell r="G20" t="str">
            <v>HONDA FOUNDRY CO LTD</v>
          </cell>
          <cell r="H20" t="str">
            <v>I8-711-103</v>
          </cell>
          <cell r="I20" t="str">
            <v>20/04/99</v>
          </cell>
          <cell r="K20">
            <v>1023294</v>
          </cell>
          <cell r="L20">
            <v>1023294</v>
          </cell>
          <cell r="N20">
            <v>1</v>
          </cell>
          <cell r="O20">
            <v>1023294</v>
          </cell>
          <cell r="P20">
            <v>36130</v>
          </cell>
          <cell r="Q20">
            <v>121</v>
          </cell>
        </row>
        <row r="21">
          <cell r="B21">
            <v>155</v>
          </cell>
          <cell r="C21" t="str">
            <v>DIES-IMP</v>
          </cell>
          <cell r="D21" t="str">
            <v>AF</v>
          </cell>
          <cell r="E21" t="str">
            <v>GEN</v>
          </cell>
          <cell r="F21" t="str">
            <v>DIE OF PISTON FOR KCC</v>
          </cell>
          <cell r="G21" t="str">
            <v>HONDA FOUNDRY CO LTD</v>
          </cell>
          <cell r="H21" t="str">
            <v>I8-711-103</v>
          </cell>
          <cell r="I21" t="str">
            <v>20/04/97</v>
          </cell>
          <cell r="K21">
            <v>1186382</v>
          </cell>
          <cell r="L21">
            <v>1186382</v>
          </cell>
          <cell r="N21">
            <v>1</v>
          </cell>
          <cell r="O21">
            <v>1186382</v>
          </cell>
          <cell r="P21">
            <v>36096</v>
          </cell>
          <cell r="Q21">
            <v>155</v>
          </cell>
        </row>
        <row r="22">
          <cell r="B22">
            <v>83</v>
          </cell>
          <cell r="C22" t="str">
            <v>DIES-IMP</v>
          </cell>
          <cell r="D22" t="str">
            <v>AF</v>
          </cell>
          <cell r="E22" t="str">
            <v>GEN</v>
          </cell>
          <cell r="F22" t="str">
            <v>PISTON DIE KG-8</v>
          </cell>
          <cell r="G22" t="str">
            <v>HONDA FOUNDRY CO LTD</v>
          </cell>
          <cell r="H22" t="str">
            <v>55/97</v>
          </cell>
          <cell r="I22">
            <v>35528</v>
          </cell>
          <cell r="J22">
            <v>1031235</v>
          </cell>
          <cell r="K22">
            <v>4536</v>
          </cell>
          <cell r="L22">
            <v>1035771</v>
          </cell>
          <cell r="M22">
            <v>4348136</v>
          </cell>
          <cell r="N22">
            <v>1</v>
          </cell>
          <cell r="O22">
            <v>1035771</v>
          </cell>
          <cell r="P22">
            <v>36012</v>
          </cell>
          <cell r="Q22">
            <v>239</v>
          </cell>
        </row>
        <row r="23">
          <cell r="B23">
            <v>171</v>
          </cell>
          <cell r="C23" t="str">
            <v>DIES-IND</v>
          </cell>
          <cell r="D23" t="str">
            <v>AF</v>
          </cell>
          <cell r="E23" t="str">
            <v>CIR</v>
          </cell>
          <cell r="F23" t="str">
            <v>DIE FOR OM-616 STRURT</v>
          </cell>
          <cell r="G23" t="str">
            <v>SOUTH EAST ELECTRONIS COMPONENTS PVT LTS</v>
          </cell>
          <cell r="H23" t="str">
            <v>I8-785-009</v>
          </cell>
          <cell r="I23">
            <v>36008</v>
          </cell>
          <cell r="K23">
            <v>102875</v>
          </cell>
          <cell r="L23">
            <v>102875</v>
          </cell>
          <cell r="N23">
            <v>1</v>
          </cell>
          <cell r="O23">
            <v>102875</v>
          </cell>
          <cell r="P23">
            <v>36089</v>
          </cell>
          <cell r="Q23">
            <v>162</v>
          </cell>
        </row>
        <row r="24">
          <cell r="B24">
            <v>179</v>
          </cell>
          <cell r="C24" t="str">
            <v>DIES-IND</v>
          </cell>
          <cell r="D24" t="str">
            <v>AF</v>
          </cell>
          <cell r="E24" t="str">
            <v>GEN</v>
          </cell>
          <cell r="F24" t="str">
            <v xml:space="preserve">COMPLETE MOULD FOR PROJECT 181 </v>
          </cell>
          <cell r="G24" t="str">
            <v>KARNA INDUSTRIES LIMITED</v>
          </cell>
          <cell r="H24" t="str">
            <v>I8-223-110</v>
          </cell>
          <cell r="I24">
            <v>36017</v>
          </cell>
          <cell r="K24">
            <v>679380</v>
          </cell>
          <cell r="L24">
            <v>679380</v>
          </cell>
          <cell r="N24">
            <v>1</v>
          </cell>
          <cell r="O24">
            <v>679380</v>
          </cell>
          <cell r="P24">
            <v>36083</v>
          </cell>
          <cell r="Q24">
            <v>168</v>
          </cell>
        </row>
        <row r="25">
          <cell r="B25">
            <v>172</v>
          </cell>
          <cell r="C25" t="str">
            <v>DIES-IND</v>
          </cell>
          <cell r="D25" t="str">
            <v>AF</v>
          </cell>
          <cell r="E25" t="str">
            <v>GEN</v>
          </cell>
          <cell r="F25" t="str">
            <v>COMPLETE MOULD FOR BMC</v>
          </cell>
          <cell r="G25" t="str">
            <v>KARNA INDUSTRIES LIMITED</v>
          </cell>
          <cell r="H25" t="str">
            <v>I8-222-194</v>
          </cell>
          <cell r="I25" t="str">
            <v>13/07/98</v>
          </cell>
          <cell r="K25">
            <v>470340</v>
          </cell>
          <cell r="L25">
            <v>470340</v>
          </cell>
          <cell r="N25">
            <v>1</v>
          </cell>
          <cell r="O25">
            <v>470340</v>
          </cell>
          <cell r="P25">
            <v>36096</v>
          </cell>
          <cell r="Q25">
            <v>155</v>
          </cell>
        </row>
        <row r="26">
          <cell r="B26">
            <v>98</v>
          </cell>
          <cell r="C26" t="str">
            <v>DIES-IND</v>
          </cell>
          <cell r="D26" t="str">
            <v>AF</v>
          </cell>
          <cell r="E26" t="str">
            <v>GEN</v>
          </cell>
          <cell r="F26" t="str">
            <v>MOULD SET FOR MARUTI 800CC</v>
          </cell>
          <cell r="G26" t="str">
            <v>KARMA INDUSTRIES LTD</v>
          </cell>
          <cell r="H26" t="str">
            <v>I7-717-201</v>
          </cell>
          <cell r="I26">
            <v>35790</v>
          </cell>
          <cell r="J26">
            <v>391950</v>
          </cell>
          <cell r="L26">
            <v>391950</v>
          </cell>
          <cell r="M26">
            <v>1644545</v>
          </cell>
          <cell r="N26">
            <v>1</v>
          </cell>
          <cell r="O26">
            <v>391950</v>
          </cell>
          <cell r="P26">
            <v>35923</v>
          </cell>
          <cell r="Q26">
            <v>328</v>
          </cell>
        </row>
        <row r="27">
          <cell r="B27">
            <v>21</v>
          </cell>
          <cell r="C27" t="str">
            <v>ELEC M/C</v>
          </cell>
          <cell r="D27" t="str">
            <v>CPPR</v>
          </cell>
          <cell r="E27" t="str">
            <v>CIR</v>
          </cell>
          <cell r="F27" t="str">
            <v>CONTROL PANEL</v>
          </cell>
          <cell r="G27" t="str">
            <v>VIDHYUT CONTROL P LTD</v>
          </cell>
          <cell r="H27" t="str">
            <v>I8-782-146</v>
          </cell>
          <cell r="I27">
            <v>35942</v>
          </cell>
          <cell r="J27">
            <v>59711</v>
          </cell>
          <cell r="L27">
            <v>59711</v>
          </cell>
          <cell r="N27">
            <v>2</v>
          </cell>
          <cell r="O27">
            <v>29855.5</v>
          </cell>
          <cell r="P27">
            <v>36034</v>
          </cell>
          <cell r="Q27">
            <v>217</v>
          </cell>
        </row>
        <row r="28">
          <cell r="B28">
            <v>34</v>
          </cell>
          <cell r="C28" t="str">
            <v>ELEC M/C</v>
          </cell>
          <cell r="D28" t="str">
            <v>CPPR</v>
          </cell>
          <cell r="E28" t="str">
            <v>CIR</v>
          </cell>
          <cell r="F28" t="str">
            <v>CONTROL PANEL</v>
          </cell>
          <cell r="G28" t="str">
            <v>VIDHYUT CONTROL P LTD</v>
          </cell>
          <cell r="H28" t="str">
            <v>I8-782-146</v>
          </cell>
          <cell r="I28">
            <v>35942</v>
          </cell>
          <cell r="J28">
            <v>319145</v>
          </cell>
          <cell r="L28">
            <v>319145</v>
          </cell>
          <cell r="N28">
            <v>1</v>
          </cell>
          <cell r="O28">
            <v>319145</v>
          </cell>
          <cell r="P28">
            <v>36040</v>
          </cell>
          <cell r="Q28">
            <v>211</v>
          </cell>
        </row>
        <row r="29">
          <cell r="B29">
            <v>54</v>
          </cell>
          <cell r="C29" t="str">
            <v>ELEC M/C</v>
          </cell>
          <cell r="D29" t="str">
            <v>RP</v>
          </cell>
          <cell r="E29" t="str">
            <v>CIR</v>
          </cell>
          <cell r="F29" t="str">
            <v>CONTROL PANEL BOARDS</v>
          </cell>
          <cell r="G29" t="str">
            <v>VIDHYUT CONTROL P LTD</v>
          </cell>
          <cell r="H29" t="str">
            <v>I8-782-147</v>
          </cell>
          <cell r="I29">
            <v>35942</v>
          </cell>
          <cell r="J29">
            <v>555372</v>
          </cell>
          <cell r="L29">
            <v>555372</v>
          </cell>
          <cell r="N29">
            <v>2</v>
          </cell>
          <cell r="O29">
            <v>277686</v>
          </cell>
          <cell r="P29">
            <v>36018</v>
          </cell>
          <cell r="Q29">
            <v>233</v>
          </cell>
        </row>
        <row r="30">
          <cell r="B30">
            <v>19</v>
          </cell>
          <cell r="C30" t="str">
            <v>ELEC M/C</v>
          </cell>
          <cell r="D30" t="str">
            <v>RP</v>
          </cell>
          <cell r="E30" t="str">
            <v>CIR</v>
          </cell>
          <cell r="F30" t="str">
            <v>CONTROL PANEL</v>
          </cell>
          <cell r="G30" t="str">
            <v>VIDHYUT CONTROL P LTD</v>
          </cell>
          <cell r="H30" t="str">
            <v>I8-782-147</v>
          </cell>
          <cell r="I30">
            <v>35942</v>
          </cell>
          <cell r="J30">
            <v>126629</v>
          </cell>
          <cell r="L30">
            <v>126629</v>
          </cell>
          <cell r="N30">
            <v>5</v>
          </cell>
          <cell r="O30">
            <v>25325.8</v>
          </cell>
          <cell r="P30">
            <v>36034</v>
          </cell>
          <cell r="Q30">
            <v>217</v>
          </cell>
        </row>
        <row r="31">
          <cell r="B31">
            <v>89</v>
          </cell>
          <cell r="C31" t="str">
            <v>ELEC M/C</v>
          </cell>
          <cell r="D31" t="str">
            <v>WE</v>
          </cell>
          <cell r="E31" t="str">
            <v>CIR</v>
          </cell>
          <cell r="F31" t="str">
            <v>H T YARD 33 KVA</v>
          </cell>
          <cell r="G31" t="str">
            <v>VEE ESS POWER SYSTEM</v>
          </cell>
          <cell r="H31" t="str">
            <v>I8-782-072</v>
          </cell>
          <cell r="I31">
            <v>35874</v>
          </cell>
          <cell r="J31">
            <v>251696</v>
          </cell>
          <cell r="K31">
            <v>900950</v>
          </cell>
          <cell r="L31">
            <v>1152646</v>
          </cell>
          <cell r="N31">
            <v>1</v>
          </cell>
          <cell r="O31">
            <v>1152646</v>
          </cell>
          <cell r="P31">
            <v>36189</v>
          </cell>
          <cell r="Q31">
            <v>62</v>
          </cell>
        </row>
        <row r="32">
          <cell r="B32">
            <v>36</v>
          </cell>
          <cell r="C32" t="str">
            <v>ELEC M/C</v>
          </cell>
          <cell r="D32" t="str">
            <v>CPPR</v>
          </cell>
          <cell r="E32" t="str">
            <v>CIR</v>
          </cell>
          <cell r="F32" t="str">
            <v>CONTROL PANEL</v>
          </cell>
          <cell r="G32" t="str">
            <v>VIDHYUT CONTROL P LTD</v>
          </cell>
          <cell r="H32" t="str">
            <v>I8-782-146</v>
          </cell>
          <cell r="I32">
            <v>35942</v>
          </cell>
          <cell r="J32">
            <v>46328</v>
          </cell>
          <cell r="L32">
            <v>46328</v>
          </cell>
          <cell r="N32">
            <v>1</v>
          </cell>
          <cell r="O32">
            <v>46328</v>
          </cell>
          <cell r="P32">
            <v>36040</v>
          </cell>
          <cell r="Q32">
            <v>211</v>
          </cell>
        </row>
        <row r="33">
          <cell r="B33">
            <v>147</v>
          </cell>
          <cell r="C33" t="str">
            <v>ELEC M/C</v>
          </cell>
          <cell r="D33" t="str">
            <v>RF</v>
          </cell>
          <cell r="E33" t="str">
            <v>CIR</v>
          </cell>
          <cell r="F33" t="str">
            <v>CONTROL PANEL FOR  MLDVS-I</v>
          </cell>
          <cell r="G33" t="str">
            <v>MILESTONE SWITCHGEAR PVT LTD</v>
          </cell>
          <cell r="H33" t="str">
            <v>I8-782-232</v>
          </cell>
          <cell r="I33">
            <v>35862</v>
          </cell>
          <cell r="K33">
            <v>55502</v>
          </cell>
          <cell r="L33">
            <v>55502</v>
          </cell>
          <cell r="N33">
            <v>1</v>
          </cell>
          <cell r="O33">
            <v>55502</v>
          </cell>
          <cell r="P33">
            <v>36102</v>
          </cell>
          <cell r="Q33">
            <v>149</v>
          </cell>
        </row>
        <row r="34">
          <cell r="B34">
            <v>35</v>
          </cell>
          <cell r="C34" t="str">
            <v>ELEC M/C</v>
          </cell>
          <cell r="D34" t="str">
            <v>CPPR</v>
          </cell>
          <cell r="E34" t="str">
            <v>CIR</v>
          </cell>
          <cell r="F34" t="str">
            <v>CONTROL PANEL</v>
          </cell>
          <cell r="G34" t="str">
            <v>VIDHYUT CONTROL P LTD</v>
          </cell>
          <cell r="H34" t="str">
            <v>I8-782-146</v>
          </cell>
          <cell r="I34">
            <v>35942</v>
          </cell>
          <cell r="J34">
            <v>123540</v>
          </cell>
          <cell r="L34">
            <v>123540</v>
          </cell>
          <cell r="N34">
            <v>1</v>
          </cell>
          <cell r="O34">
            <v>123540</v>
          </cell>
          <cell r="P34">
            <v>36040</v>
          </cell>
          <cell r="Q34">
            <v>211</v>
          </cell>
        </row>
        <row r="35">
          <cell r="B35">
            <v>152</v>
          </cell>
          <cell r="C35" t="str">
            <v>ELEC M/C</v>
          </cell>
          <cell r="D35" t="str">
            <v>RF</v>
          </cell>
          <cell r="E35" t="str">
            <v>CIR</v>
          </cell>
          <cell r="F35" t="str">
            <v>CONTROL PANEL FOR  PILLAR M/C</v>
          </cell>
          <cell r="G35" t="str">
            <v>MILESTONE SWITCHGEAR PVT LTD</v>
          </cell>
          <cell r="H35" t="str">
            <v>I8-782-232</v>
          </cell>
          <cell r="I35">
            <v>35862</v>
          </cell>
          <cell r="K35">
            <v>143466</v>
          </cell>
          <cell r="L35">
            <v>143466</v>
          </cell>
          <cell r="N35">
            <v>1</v>
          </cell>
          <cell r="O35">
            <v>143466</v>
          </cell>
          <cell r="P35">
            <v>36102</v>
          </cell>
          <cell r="Q35">
            <v>149</v>
          </cell>
        </row>
        <row r="36">
          <cell r="B36">
            <v>149</v>
          </cell>
          <cell r="C36" t="str">
            <v>ELEC M/C</v>
          </cell>
          <cell r="D36" t="str">
            <v>RF</v>
          </cell>
          <cell r="E36" t="str">
            <v>CIR</v>
          </cell>
          <cell r="F36" t="str">
            <v>CONTROL PANEL FOR  HEAT TREATMENT</v>
          </cell>
          <cell r="G36" t="str">
            <v>MILESTONE SWITCHGEAR PVT LTD</v>
          </cell>
          <cell r="H36" t="str">
            <v>I8-782-232</v>
          </cell>
          <cell r="I36">
            <v>35862</v>
          </cell>
          <cell r="K36">
            <v>164410</v>
          </cell>
          <cell r="L36">
            <v>164410</v>
          </cell>
          <cell r="N36">
            <v>1</v>
          </cell>
          <cell r="O36">
            <v>164410</v>
          </cell>
          <cell r="P36">
            <v>36102</v>
          </cell>
          <cell r="Q36">
            <v>149</v>
          </cell>
        </row>
        <row r="37">
          <cell r="B37">
            <v>163</v>
          </cell>
          <cell r="C37" t="str">
            <v>ELEC M/C</v>
          </cell>
          <cell r="D37" t="str">
            <v>WE</v>
          </cell>
          <cell r="E37" t="str">
            <v>CIR</v>
          </cell>
          <cell r="F37" t="str">
            <v>AUXILARY PANEL</v>
          </cell>
          <cell r="G37" t="str">
            <v>ADVANCE AUTOMATION &amp; PROCESS CONTROLS</v>
          </cell>
          <cell r="H37" t="str">
            <v>I8-782-169</v>
          </cell>
          <cell r="I37" t="str">
            <v>15/06/98</v>
          </cell>
          <cell r="K37">
            <v>345101</v>
          </cell>
          <cell r="L37">
            <v>345101</v>
          </cell>
          <cell r="N37">
            <v>1</v>
          </cell>
          <cell r="O37">
            <v>345101</v>
          </cell>
          <cell r="P37">
            <v>36080</v>
          </cell>
          <cell r="Q37">
            <v>171</v>
          </cell>
        </row>
        <row r="38">
          <cell r="B38">
            <v>150</v>
          </cell>
          <cell r="C38" t="str">
            <v>ELEC M/C</v>
          </cell>
          <cell r="D38" t="str">
            <v>RF</v>
          </cell>
          <cell r="E38" t="str">
            <v>CIR</v>
          </cell>
          <cell r="F38" t="str">
            <v>CONTROL PANEL FOR  SAND PLANT</v>
          </cell>
          <cell r="G38" t="str">
            <v>MILESTONE SWITCHGEAR PVT LTD</v>
          </cell>
          <cell r="H38" t="str">
            <v>I8-782-232</v>
          </cell>
          <cell r="I38">
            <v>35862</v>
          </cell>
          <cell r="K38">
            <v>65974</v>
          </cell>
          <cell r="L38">
            <v>65974</v>
          </cell>
          <cell r="N38">
            <v>1</v>
          </cell>
          <cell r="O38">
            <v>65974</v>
          </cell>
          <cell r="P38">
            <v>36102</v>
          </cell>
          <cell r="Q38">
            <v>149</v>
          </cell>
        </row>
        <row r="39">
          <cell r="B39">
            <v>151</v>
          </cell>
          <cell r="C39" t="str">
            <v>ELEC M/C</v>
          </cell>
          <cell r="D39" t="str">
            <v>RF</v>
          </cell>
          <cell r="E39" t="str">
            <v>CIR</v>
          </cell>
          <cell r="F39" t="str">
            <v>CONTROL PANEL FOR SDB-2</v>
          </cell>
          <cell r="G39" t="str">
            <v>MILESTONE SWITCHGEAR PVT LTD</v>
          </cell>
          <cell r="H39" t="str">
            <v>I8-782-232</v>
          </cell>
          <cell r="I39">
            <v>35862</v>
          </cell>
          <cell r="K39">
            <v>45030</v>
          </cell>
          <cell r="L39">
            <v>45030</v>
          </cell>
          <cell r="N39">
            <v>1</v>
          </cell>
          <cell r="O39">
            <v>45030</v>
          </cell>
          <cell r="P39">
            <v>36102</v>
          </cell>
          <cell r="Q39">
            <v>149</v>
          </cell>
        </row>
        <row r="40">
          <cell r="B40">
            <v>210</v>
          </cell>
          <cell r="C40" t="str">
            <v>ELEC M/C</v>
          </cell>
          <cell r="D40" t="str">
            <v>CPPR</v>
          </cell>
          <cell r="E40" t="str">
            <v>CIR</v>
          </cell>
          <cell r="F40" t="str">
            <v>INVERTER WITH BATTERY</v>
          </cell>
          <cell r="G40" t="str">
            <v>PKV POWER SOLUTION</v>
          </cell>
          <cell r="H40" t="str">
            <v>I8-782-146</v>
          </cell>
          <cell r="I40" t="str">
            <v>27/05/98</v>
          </cell>
          <cell r="K40">
            <v>38700</v>
          </cell>
          <cell r="L40">
            <v>38700</v>
          </cell>
          <cell r="N40">
            <v>4</v>
          </cell>
          <cell r="O40">
            <v>9675</v>
          </cell>
          <cell r="P40">
            <v>36169</v>
          </cell>
          <cell r="Q40">
            <v>82</v>
          </cell>
        </row>
        <row r="41">
          <cell r="B41">
            <v>145</v>
          </cell>
          <cell r="C41" t="str">
            <v>ELEC M/C</v>
          </cell>
          <cell r="D41" t="str">
            <v>RF</v>
          </cell>
          <cell r="E41" t="str">
            <v>CIR</v>
          </cell>
          <cell r="F41" t="str">
            <v>CONTROL PANEL FOR  MOULDING POURING</v>
          </cell>
          <cell r="G41" t="str">
            <v>MILESTONE SWITCHGEAR PVT LTD</v>
          </cell>
          <cell r="H41" t="str">
            <v>I8-782-232</v>
          </cell>
          <cell r="I41">
            <v>35862</v>
          </cell>
          <cell r="K41">
            <v>41888</v>
          </cell>
          <cell r="L41">
            <v>41888</v>
          </cell>
          <cell r="N41">
            <v>1</v>
          </cell>
          <cell r="O41">
            <v>41888</v>
          </cell>
          <cell r="P41">
            <v>36102</v>
          </cell>
          <cell r="Q41">
            <v>149</v>
          </cell>
        </row>
        <row r="42">
          <cell r="B42">
            <v>148</v>
          </cell>
          <cell r="C42" t="str">
            <v>ELEC M/C</v>
          </cell>
          <cell r="D42" t="str">
            <v>RF</v>
          </cell>
          <cell r="E42" t="str">
            <v>CIR</v>
          </cell>
          <cell r="F42" t="str">
            <v>CONTROL PANEL FOR  SHOT BLASTING</v>
          </cell>
          <cell r="G42" t="str">
            <v>MILESTONE SWITCHGEAR PVT LTD</v>
          </cell>
          <cell r="H42" t="str">
            <v>I8-782-232</v>
          </cell>
          <cell r="I42">
            <v>35862</v>
          </cell>
          <cell r="K42">
            <v>99484</v>
          </cell>
          <cell r="L42">
            <v>99484</v>
          </cell>
          <cell r="N42">
            <v>1</v>
          </cell>
          <cell r="O42">
            <v>99484</v>
          </cell>
          <cell r="P42">
            <v>36102</v>
          </cell>
          <cell r="Q42">
            <v>149</v>
          </cell>
        </row>
        <row r="43">
          <cell r="B43">
            <v>20</v>
          </cell>
          <cell r="C43" t="str">
            <v>ELEC M/C</v>
          </cell>
          <cell r="D43" t="str">
            <v>R-PK</v>
          </cell>
          <cell r="E43" t="str">
            <v>CIR</v>
          </cell>
          <cell r="F43" t="str">
            <v>CONTROL PANEL</v>
          </cell>
          <cell r="G43" t="str">
            <v>VIDHYUT CONTROL P LTD</v>
          </cell>
          <cell r="H43" t="str">
            <v>I8-751-124</v>
          </cell>
          <cell r="I43">
            <v>35921</v>
          </cell>
          <cell r="J43">
            <v>54563</v>
          </cell>
          <cell r="L43">
            <v>54563</v>
          </cell>
          <cell r="N43">
            <v>1</v>
          </cell>
          <cell r="O43">
            <v>54563</v>
          </cell>
          <cell r="P43">
            <v>36034</v>
          </cell>
          <cell r="Q43">
            <v>217</v>
          </cell>
        </row>
        <row r="44">
          <cell r="B44">
            <v>146</v>
          </cell>
          <cell r="C44" t="str">
            <v>ELEC M/C</v>
          </cell>
          <cell r="D44" t="str">
            <v>RF</v>
          </cell>
          <cell r="E44" t="str">
            <v>CIR</v>
          </cell>
          <cell r="F44" t="str">
            <v xml:space="preserve">CONTROL PANEL FOR  SHAKE OUT </v>
          </cell>
          <cell r="G44" t="str">
            <v>MILESTONE SWITCHGEAR PVT LTD</v>
          </cell>
          <cell r="H44" t="str">
            <v>I8-782-232</v>
          </cell>
          <cell r="I44">
            <v>35862</v>
          </cell>
          <cell r="K44">
            <v>93200</v>
          </cell>
          <cell r="L44">
            <v>93200</v>
          </cell>
          <cell r="N44">
            <v>1</v>
          </cell>
          <cell r="O44">
            <v>93200</v>
          </cell>
          <cell r="P44">
            <v>36102</v>
          </cell>
          <cell r="Q44">
            <v>149</v>
          </cell>
        </row>
        <row r="45">
          <cell r="B45">
            <v>206</v>
          </cell>
          <cell r="C45" t="str">
            <v>ELEC M/C</v>
          </cell>
          <cell r="D45" t="str">
            <v>RF</v>
          </cell>
          <cell r="E45" t="str">
            <v>CIR</v>
          </cell>
          <cell r="F45" t="str">
            <v>CONTROL PANEL FOR PNEU. SAND CONVEY.SYS</v>
          </cell>
          <cell r="G45" t="str">
            <v>MECGALE ENGINEERING INC.</v>
          </cell>
          <cell r="H45" t="str">
            <v>I7-743-169</v>
          </cell>
          <cell r="I45" t="str">
            <v>21/10/98</v>
          </cell>
          <cell r="K45">
            <v>489866</v>
          </cell>
          <cell r="L45">
            <v>489866</v>
          </cell>
          <cell r="N45">
            <v>1</v>
          </cell>
          <cell r="O45">
            <v>489866</v>
          </cell>
          <cell r="P45">
            <v>36206</v>
          </cell>
          <cell r="Q45">
            <v>45</v>
          </cell>
        </row>
        <row r="46">
          <cell r="B46">
            <v>164</v>
          </cell>
          <cell r="C46" t="str">
            <v>ELEC M/C</v>
          </cell>
          <cell r="D46" t="str">
            <v>WE</v>
          </cell>
          <cell r="E46" t="str">
            <v>CIR</v>
          </cell>
          <cell r="F46" t="str">
            <v>MAIN LT PANEL</v>
          </cell>
          <cell r="G46" t="str">
            <v>ADVANCE AUTOMATION &amp; PROCESS CONTROLS</v>
          </cell>
          <cell r="H46" t="str">
            <v>I8-782-165</v>
          </cell>
          <cell r="I46">
            <v>36044</v>
          </cell>
          <cell r="K46">
            <v>1398012</v>
          </cell>
          <cell r="L46">
            <v>1398012</v>
          </cell>
          <cell r="N46">
            <v>1</v>
          </cell>
          <cell r="O46">
            <v>1398012</v>
          </cell>
          <cell r="P46">
            <v>36080</v>
          </cell>
          <cell r="Q46">
            <v>171</v>
          </cell>
        </row>
        <row r="47">
          <cell r="B47">
            <v>108</v>
          </cell>
          <cell r="C47" t="str">
            <v>ELEC M/C</v>
          </cell>
          <cell r="D47" t="str">
            <v>WE</v>
          </cell>
          <cell r="E47" t="str">
            <v>CIR</v>
          </cell>
          <cell r="F47" t="str">
            <v xml:space="preserve">CONTROL PANEL </v>
          </cell>
          <cell r="G47" t="str">
            <v>TRINITRON INSTRUMENTATION/C  P LTD</v>
          </cell>
          <cell r="H47" t="str">
            <v>I7-782-151</v>
          </cell>
          <cell r="I47">
            <v>35693</v>
          </cell>
          <cell r="J47">
            <v>163434</v>
          </cell>
          <cell r="L47">
            <v>163434</v>
          </cell>
          <cell r="N47">
            <v>1</v>
          </cell>
          <cell r="O47">
            <v>163434</v>
          </cell>
          <cell r="P47">
            <v>35943</v>
          </cell>
          <cell r="Q47">
            <v>308</v>
          </cell>
        </row>
        <row r="48">
          <cell r="B48">
            <v>110</v>
          </cell>
          <cell r="C48" t="str">
            <v>ELEC M/C</v>
          </cell>
          <cell r="D48" t="str">
            <v>WE</v>
          </cell>
          <cell r="E48" t="str">
            <v>CIR</v>
          </cell>
          <cell r="F48" t="str">
            <v>CONTROL PANEL BUS DUCT</v>
          </cell>
          <cell r="G48" t="str">
            <v>TRINITRON INSTRUMENTATION/C  P LTD</v>
          </cell>
          <cell r="H48" t="str">
            <v>I7-782-151</v>
          </cell>
          <cell r="I48">
            <v>35693</v>
          </cell>
          <cell r="J48">
            <v>246271</v>
          </cell>
          <cell r="L48">
            <v>246271</v>
          </cell>
          <cell r="N48">
            <v>1</v>
          </cell>
          <cell r="O48">
            <v>246271</v>
          </cell>
          <cell r="P48">
            <v>35943</v>
          </cell>
          <cell r="Q48">
            <v>308</v>
          </cell>
        </row>
        <row r="49">
          <cell r="B49">
            <v>165</v>
          </cell>
          <cell r="C49" t="str">
            <v>ELEC M/C</v>
          </cell>
          <cell r="D49" t="str">
            <v>WE</v>
          </cell>
          <cell r="E49" t="str">
            <v>CIR</v>
          </cell>
          <cell r="F49" t="str">
            <v>ADMN. DISTRIBUTIO0N PANEL</v>
          </cell>
          <cell r="G49" t="str">
            <v>ADVANCE AUTOMATION &amp; PROCESS CONTROLS</v>
          </cell>
          <cell r="H49" t="str">
            <v>I8-782-065</v>
          </cell>
          <cell r="I49" t="str">
            <v>17/03/98</v>
          </cell>
          <cell r="K49">
            <v>64774</v>
          </cell>
          <cell r="L49">
            <v>64774</v>
          </cell>
          <cell r="N49">
            <v>1</v>
          </cell>
          <cell r="O49">
            <v>64774</v>
          </cell>
          <cell r="P49">
            <v>36080</v>
          </cell>
          <cell r="Q49">
            <v>171</v>
          </cell>
        </row>
        <row r="50">
          <cell r="B50">
            <v>97</v>
          </cell>
          <cell r="C50" t="str">
            <v>ELEC M/C</v>
          </cell>
          <cell r="D50" t="str">
            <v>WE</v>
          </cell>
          <cell r="E50" t="str">
            <v>CIR</v>
          </cell>
          <cell r="F50" t="str">
            <v>CONTROL PANEL</v>
          </cell>
          <cell r="G50" t="str">
            <v>TRINITRON INSTRUMENTATION/C  P LTD</v>
          </cell>
          <cell r="H50" t="str">
            <v>I7-782-151</v>
          </cell>
          <cell r="I50">
            <v>35693</v>
          </cell>
          <cell r="J50">
            <v>46155</v>
          </cell>
          <cell r="L50">
            <v>46155</v>
          </cell>
          <cell r="N50">
            <v>2</v>
          </cell>
          <cell r="O50">
            <v>23077.5</v>
          </cell>
          <cell r="P50">
            <v>35909</v>
          </cell>
          <cell r="Q50">
            <v>342</v>
          </cell>
        </row>
        <row r="51">
          <cell r="B51">
            <v>100</v>
          </cell>
          <cell r="C51" t="str">
            <v>ELEC M/C</v>
          </cell>
          <cell r="D51" t="str">
            <v>WE</v>
          </cell>
          <cell r="E51" t="str">
            <v>CIR</v>
          </cell>
          <cell r="F51" t="str">
            <v>CONTROL PANEL BUS DUCT</v>
          </cell>
          <cell r="G51" t="str">
            <v>TRINITRON INSTRUMENTATION/C  P LTD</v>
          </cell>
          <cell r="H51" t="str">
            <v>I7-782-151</v>
          </cell>
          <cell r="I51">
            <v>35693</v>
          </cell>
          <cell r="J51">
            <v>86211</v>
          </cell>
          <cell r="L51">
            <v>86211</v>
          </cell>
          <cell r="N51">
            <v>2</v>
          </cell>
          <cell r="O51">
            <v>43105.5</v>
          </cell>
          <cell r="P51">
            <v>35909</v>
          </cell>
          <cell r="Q51">
            <v>342</v>
          </cell>
        </row>
        <row r="52">
          <cell r="B52">
            <v>106</v>
          </cell>
          <cell r="C52" t="str">
            <v>ELEC M/C</v>
          </cell>
          <cell r="D52" t="str">
            <v>WE</v>
          </cell>
          <cell r="E52" t="str">
            <v>CIR</v>
          </cell>
          <cell r="F52" t="str">
            <v>ELECTROSTATIC SCALE CONTRL SYSTEM</v>
          </cell>
          <cell r="G52" t="str">
            <v>AKAR IMPEX PVT. LTD</v>
          </cell>
          <cell r="H52" t="str">
            <v>I7-782-151</v>
          </cell>
          <cell r="I52">
            <v>36058</v>
          </cell>
          <cell r="J52">
            <v>191500</v>
          </cell>
          <cell r="L52">
            <v>191500</v>
          </cell>
          <cell r="N52">
            <v>2</v>
          </cell>
          <cell r="O52">
            <v>95750</v>
          </cell>
          <cell r="P52">
            <v>35943</v>
          </cell>
          <cell r="Q52">
            <v>308</v>
          </cell>
        </row>
        <row r="53">
          <cell r="B53">
            <v>126</v>
          </cell>
          <cell r="C53" t="str">
            <v>ELEC M/C</v>
          </cell>
          <cell r="D53" t="str">
            <v>RP</v>
          </cell>
          <cell r="E53" t="str">
            <v>GEN</v>
          </cell>
          <cell r="F53" t="str">
            <v>TATA LIEBERT UPS (UGXT-3000)</v>
          </cell>
          <cell r="G53" t="str">
            <v>M G ENTERPRISES</v>
          </cell>
          <cell r="H53" t="str">
            <v>I8-751-260</v>
          </cell>
          <cell r="I53">
            <v>35835</v>
          </cell>
          <cell r="K53">
            <v>128960</v>
          </cell>
          <cell r="L53">
            <v>128960</v>
          </cell>
          <cell r="N53">
            <v>1</v>
          </cell>
          <cell r="O53">
            <v>128960</v>
          </cell>
          <cell r="P53">
            <v>36174</v>
          </cell>
          <cell r="Q53">
            <v>77</v>
          </cell>
        </row>
        <row r="54">
          <cell r="B54">
            <v>211</v>
          </cell>
          <cell r="C54" t="str">
            <v>ELEC M/C</v>
          </cell>
          <cell r="D54" t="str">
            <v>WE</v>
          </cell>
          <cell r="E54" t="str">
            <v>GEN</v>
          </cell>
          <cell r="F54" t="str">
            <v>INVERTER WITH BATTERY</v>
          </cell>
          <cell r="G54" t="str">
            <v>PKV POWER SOLUTION</v>
          </cell>
          <cell r="H54" t="str">
            <v>I8-782-279</v>
          </cell>
          <cell r="I54" t="str">
            <v>25/09/98</v>
          </cell>
          <cell r="K54">
            <v>87075</v>
          </cell>
          <cell r="L54">
            <v>87075</v>
          </cell>
          <cell r="N54">
            <v>9</v>
          </cell>
          <cell r="O54">
            <v>9675</v>
          </cell>
          <cell r="P54">
            <v>36204</v>
          </cell>
          <cell r="Q54">
            <v>47</v>
          </cell>
        </row>
        <row r="55">
          <cell r="B55">
            <v>101</v>
          </cell>
          <cell r="C55" t="str">
            <v>ELEC M/C</v>
          </cell>
          <cell r="D55" t="str">
            <v>WE</v>
          </cell>
          <cell r="E55" t="str">
            <v>GEN</v>
          </cell>
          <cell r="F55" t="str">
            <v>MOTOR TEST BENCH WITH INSIDE PANEL</v>
          </cell>
          <cell r="G55" t="str">
            <v>HUN ENGINEERS &amp; CONSULTANTS</v>
          </cell>
          <cell r="H55" t="str">
            <v>I8-782-017</v>
          </cell>
          <cell r="I55">
            <v>35822</v>
          </cell>
          <cell r="J55">
            <v>55021</v>
          </cell>
          <cell r="L55">
            <v>55021</v>
          </cell>
          <cell r="N55">
            <v>1</v>
          </cell>
          <cell r="O55">
            <v>55021</v>
          </cell>
          <cell r="P55">
            <v>35934</v>
          </cell>
          <cell r="Q55">
            <v>317</v>
          </cell>
        </row>
        <row r="56">
          <cell r="B56">
            <v>139</v>
          </cell>
          <cell r="C56" t="str">
            <v xml:space="preserve">ELEC M/C </v>
          </cell>
          <cell r="D56" t="str">
            <v>WE</v>
          </cell>
          <cell r="E56" t="str">
            <v>CIR</v>
          </cell>
          <cell r="F56" t="str">
            <v>CURRENT TRANSFORMER</v>
          </cell>
          <cell r="G56" t="str">
            <v>M.D. ELECTRICALS</v>
          </cell>
          <cell r="H56" t="str">
            <v>I8-782-316</v>
          </cell>
          <cell r="I56" t="str">
            <v>31/10/98</v>
          </cell>
          <cell r="K56">
            <v>71250</v>
          </cell>
          <cell r="L56">
            <v>71250</v>
          </cell>
          <cell r="M56">
            <v>6559218</v>
          </cell>
          <cell r="N56">
            <v>3</v>
          </cell>
          <cell r="O56">
            <v>23750</v>
          </cell>
          <cell r="P56">
            <v>36145</v>
          </cell>
          <cell r="Q56">
            <v>106</v>
          </cell>
        </row>
        <row r="57">
          <cell r="B57">
            <v>142</v>
          </cell>
          <cell r="C57" t="str">
            <v>ESD</v>
          </cell>
          <cell r="D57" t="str">
            <v>RF</v>
          </cell>
          <cell r="E57" t="str">
            <v>CIR</v>
          </cell>
          <cell r="F57" t="str">
            <v>LADDLE PRE HEATING BURNER SYSTEM</v>
          </cell>
          <cell r="G57" t="str">
            <v>ENCOM THERMAL ENG PVT LTD</v>
          </cell>
          <cell r="H57" t="str">
            <v>I8-751-290</v>
          </cell>
          <cell r="I57">
            <v>36017</v>
          </cell>
          <cell r="K57">
            <v>317250</v>
          </cell>
          <cell r="L57">
            <v>317250</v>
          </cell>
          <cell r="N57">
            <v>4</v>
          </cell>
          <cell r="O57">
            <v>79312.5</v>
          </cell>
          <cell r="P57">
            <v>36145</v>
          </cell>
          <cell r="Q57">
            <v>106</v>
          </cell>
        </row>
        <row r="58">
          <cell r="B58">
            <v>81</v>
          </cell>
          <cell r="C58" t="str">
            <v>ESD</v>
          </cell>
          <cell r="D58" t="str">
            <v>RP</v>
          </cell>
          <cell r="E58" t="str">
            <v>CIR</v>
          </cell>
          <cell r="F58" t="str">
            <v>VOLATGE STABLIZER</v>
          </cell>
          <cell r="G58" t="str">
            <v>AXLON SYSTEMS</v>
          </cell>
          <cell r="H58" t="str">
            <v>I8-751-154</v>
          </cell>
          <cell r="I58">
            <v>35949</v>
          </cell>
          <cell r="J58">
            <v>37325</v>
          </cell>
          <cell r="L58">
            <v>37325</v>
          </cell>
          <cell r="N58">
            <v>2</v>
          </cell>
          <cell r="O58">
            <v>18662.5</v>
          </cell>
          <cell r="P58">
            <v>36028</v>
          </cell>
          <cell r="Q58">
            <v>223</v>
          </cell>
        </row>
        <row r="59">
          <cell r="B59">
            <v>82</v>
          </cell>
          <cell r="C59" t="str">
            <v>ESD</v>
          </cell>
          <cell r="D59" t="str">
            <v>RP</v>
          </cell>
          <cell r="E59" t="str">
            <v>CIR</v>
          </cell>
          <cell r="F59" t="str">
            <v>VOLATGE STABLIZER</v>
          </cell>
          <cell r="G59" t="str">
            <v>AXLON SYSTEMS</v>
          </cell>
          <cell r="H59" t="str">
            <v>I8-751-154</v>
          </cell>
          <cell r="I59">
            <v>35949</v>
          </cell>
          <cell r="J59">
            <v>19375</v>
          </cell>
          <cell r="L59">
            <v>19375</v>
          </cell>
          <cell r="N59">
            <v>2</v>
          </cell>
          <cell r="O59">
            <v>9687.5</v>
          </cell>
          <cell r="P59">
            <v>36028</v>
          </cell>
          <cell r="Q59">
            <v>223</v>
          </cell>
        </row>
        <row r="60">
          <cell r="B60">
            <v>70</v>
          </cell>
          <cell r="C60" t="str">
            <v>ESD</v>
          </cell>
          <cell r="D60" t="str">
            <v>RP</v>
          </cell>
          <cell r="E60" t="str">
            <v>CIR</v>
          </cell>
          <cell r="F60" t="str">
            <v>VOLATGE STABLIZER</v>
          </cell>
          <cell r="G60" t="str">
            <v>NEEL CONTROLS</v>
          </cell>
          <cell r="H60" t="str">
            <v>I8-751-154</v>
          </cell>
          <cell r="I60">
            <v>35949</v>
          </cell>
          <cell r="J60">
            <v>67806</v>
          </cell>
          <cell r="L60">
            <v>67806</v>
          </cell>
          <cell r="N60">
            <v>1</v>
          </cell>
          <cell r="O60">
            <v>67806</v>
          </cell>
          <cell r="P60">
            <v>36033</v>
          </cell>
          <cell r="Q60">
            <v>218</v>
          </cell>
        </row>
        <row r="61">
          <cell r="B61">
            <v>69</v>
          </cell>
          <cell r="C61" t="str">
            <v>ESD</v>
          </cell>
          <cell r="D61" t="str">
            <v>RP</v>
          </cell>
          <cell r="E61" t="str">
            <v>CIR</v>
          </cell>
          <cell r="F61" t="str">
            <v>VOLATGE STABLIZER</v>
          </cell>
          <cell r="G61" t="str">
            <v>NEEL CONTROLS</v>
          </cell>
          <cell r="H61" t="str">
            <v>I8-751-154</v>
          </cell>
          <cell r="I61">
            <v>35949</v>
          </cell>
          <cell r="J61">
            <v>170432</v>
          </cell>
          <cell r="L61">
            <v>170432</v>
          </cell>
          <cell r="N61">
            <v>3</v>
          </cell>
          <cell r="O61">
            <v>56810.666666666664</v>
          </cell>
          <cell r="P61">
            <v>36033</v>
          </cell>
          <cell r="Q61">
            <v>218</v>
          </cell>
        </row>
        <row r="62">
          <cell r="B62">
            <v>23</v>
          </cell>
          <cell r="C62" t="str">
            <v>ESD</v>
          </cell>
          <cell r="D62" t="str">
            <v>R&amp;D</v>
          </cell>
          <cell r="E62" t="str">
            <v>GEN</v>
          </cell>
          <cell r="F62" t="str">
            <v>FREQUENCY STABLIZER</v>
          </cell>
          <cell r="G62" t="str">
            <v>MODI XEROX LTD</v>
          </cell>
          <cell r="H62" t="str">
            <v>I8-785-021</v>
          </cell>
          <cell r="I62">
            <v>35824</v>
          </cell>
          <cell r="J62">
            <v>7150</v>
          </cell>
          <cell r="L62">
            <v>7150</v>
          </cell>
          <cell r="N62">
            <v>1</v>
          </cell>
          <cell r="O62">
            <v>7150</v>
          </cell>
          <cell r="P62">
            <v>36042</v>
          </cell>
          <cell r="Q62">
            <v>209</v>
          </cell>
        </row>
        <row r="63">
          <cell r="B63">
            <v>33</v>
          </cell>
          <cell r="C63" t="str">
            <v>ESD</v>
          </cell>
          <cell r="D63" t="str">
            <v>PIN</v>
          </cell>
          <cell r="E63" t="str">
            <v>GEN</v>
          </cell>
          <cell r="F63" t="str">
            <v>VOLTAGE STABLIZER SERVO CONTROLLED</v>
          </cell>
          <cell r="G63" t="str">
            <v>NEEL CONTROLS</v>
          </cell>
          <cell r="H63" t="str">
            <v>I8-771-098</v>
          </cell>
          <cell r="I63">
            <v>35898</v>
          </cell>
          <cell r="J63">
            <v>88710</v>
          </cell>
          <cell r="L63">
            <v>88710</v>
          </cell>
          <cell r="N63">
            <v>1</v>
          </cell>
          <cell r="O63">
            <v>88710</v>
          </cell>
          <cell r="P63">
            <v>36011</v>
          </cell>
          <cell r="Q63">
            <v>240</v>
          </cell>
        </row>
        <row r="64">
          <cell r="B64">
            <v>136</v>
          </cell>
          <cell r="C64" t="str">
            <v>ESD</v>
          </cell>
          <cell r="D64" t="str">
            <v>SR</v>
          </cell>
          <cell r="E64" t="str">
            <v>GEN</v>
          </cell>
          <cell r="F64" t="str">
            <v>ELECTRIC SALT BATH FURNACE</v>
          </cell>
          <cell r="G64" t="str">
            <v>THERMO TECHNOLOGIES</v>
          </cell>
          <cell r="H64" t="str">
            <v>I8-755-250</v>
          </cell>
          <cell r="I64" t="str">
            <v>26/08/98</v>
          </cell>
          <cell r="K64">
            <v>584395</v>
          </cell>
          <cell r="L64">
            <v>584395</v>
          </cell>
          <cell r="N64">
            <v>1</v>
          </cell>
          <cell r="O64">
            <v>584395</v>
          </cell>
          <cell r="P64">
            <v>36216</v>
          </cell>
          <cell r="Q64">
            <v>35</v>
          </cell>
        </row>
        <row r="65">
          <cell r="B65">
            <v>162</v>
          </cell>
          <cell r="C65" t="str">
            <v>ESD</v>
          </cell>
          <cell r="D65" t="str">
            <v>PP</v>
          </cell>
          <cell r="E65" t="str">
            <v>GEN</v>
          </cell>
          <cell r="F65" t="str">
            <v>VOLTAGE STABLIZER 25 KVA</v>
          </cell>
          <cell r="G65" t="str">
            <v>NEEL CONTROLS</v>
          </cell>
          <cell r="H65" t="str">
            <v>I8-723-223</v>
          </cell>
          <cell r="I65" t="str">
            <v>30/07/98</v>
          </cell>
          <cell r="K65">
            <v>58879</v>
          </cell>
          <cell r="L65">
            <v>58879</v>
          </cell>
          <cell r="N65">
            <v>1</v>
          </cell>
          <cell r="O65">
            <v>58879</v>
          </cell>
          <cell r="P65">
            <v>36067</v>
          </cell>
          <cell r="Q65">
            <v>184</v>
          </cell>
        </row>
        <row r="66">
          <cell r="B66">
            <v>55</v>
          </cell>
          <cell r="C66" t="str">
            <v>ESD</v>
          </cell>
          <cell r="D66" t="str">
            <v>SR</v>
          </cell>
          <cell r="E66" t="str">
            <v>SR</v>
          </cell>
          <cell r="F66" t="str">
            <v>HEAT TREATMENT FURNACE</v>
          </cell>
          <cell r="G66" t="str">
            <v>FLUIDTHERM TECHNOLOGY P LTD</v>
          </cell>
          <cell r="H66" t="str">
            <v>I8-755-005</v>
          </cell>
          <cell r="I66">
            <v>35801</v>
          </cell>
          <cell r="J66">
            <v>1819466</v>
          </cell>
          <cell r="K66">
            <v>35744</v>
          </cell>
          <cell r="L66">
            <v>1855210</v>
          </cell>
          <cell r="M66">
            <v>3206532</v>
          </cell>
          <cell r="N66">
            <v>1</v>
          </cell>
          <cell r="O66">
            <v>1855210</v>
          </cell>
          <cell r="P66">
            <v>36047</v>
          </cell>
          <cell r="Q66">
            <v>204</v>
          </cell>
        </row>
        <row r="67">
          <cell r="B67">
            <v>176</v>
          </cell>
          <cell r="C67" t="str">
            <v>POLLU. CONT. EQ.</v>
          </cell>
          <cell r="D67" t="str">
            <v>CPPR</v>
          </cell>
          <cell r="E67" t="str">
            <v>CIR</v>
          </cell>
          <cell r="F67" t="str">
            <v>FUME EXTRACTION DUSTING FOR CHROME PL. PLANT</v>
          </cell>
          <cell r="G67" t="str">
            <v>VENTCH ENGINEERS &amp; MARKETING SERVICES</v>
          </cell>
          <cell r="H67" t="str">
            <v>I8-782-262</v>
          </cell>
          <cell r="I67">
            <v>35835</v>
          </cell>
          <cell r="K67">
            <v>298561</v>
          </cell>
          <cell r="L67">
            <v>298561</v>
          </cell>
          <cell r="N67">
            <v>1</v>
          </cell>
          <cell r="O67">
            <v>298561</v>
          </cell>
          <cell r="P67">
            <v>36175</v>
          </cell>
          <cell r="Q67">
            <v>76</v>
          </cell>
        </row>
        <row r="68">
          <cell r="B68">
            <v>205</v>
          </cell>
          <cell r="C68" t="str">
            <v>POLLU. CONT. EQ.</v>
          </cell>
          <cell r="D68" t="str">
            <v>RP</v>
          </cell>
          <cell r="E68" t="str">
            <v>CIR</v>
          </cell>
          <cell r="F68" t="str">
            <v>DUST EXTRACTION SYSTEM</v>
          </cell>
          <cell r="G68" t="str">
            <v>VENTILAIR INDIA PRIVATE LIMITED</v>
          </cell>
          <cell r="H68" t="str">
            <v>I8-751-225</v>
          </cell>
          <cell r="I68" t="str">
            <v>31/07/98</v>
          </cell>
          <cell r="K68">
            <v>2290008</v>
          </cell>
          <cell r="L68">
            <v>2290008</v>
          </cell>
          <cell r="N68">
            <v>1</v>
          </cell>
          <cell r="O68">
            <v>2290008</v>
          </cell>
          <cell r="P68">
            <v>36219</v>
          </cell>
          <cell r="Q68">
            <v>32</v>
          </cell>
        </row>
        <row r="69">
          <cell r="B69">
            <v>160</v>
          </cell>
          <cell r="C69" t="str">
            <v>POLLU. CONT. EQ.</v>
          </cell>
          <cell r="D69" t="str">
            <v>RP</v>
          </cell>
          <cell r="E69" t="str">
            <v>CIR</v>
          </cell>
          <cell r="F69" t="str">
            <v>DUST EXTRACTION SYSTEM</v>
          </cell>
          <cell r="G69" t="str">
            <v>WOLLAQUE VENTILATION &amp; CONDITIONING PVT LTD</v>
          </cell>
          <cell r="H69" t="str">
            <v>I8-751-224</v>
          </cell>
          <cell r="I69" t="str">
            <v>31/07/98</v>
          </cell>
          <cell r="K69">
            <v>949134</v>
          </cell>
          <cell r="L69">
            <v>949134</v>
          </cell>
          <cell r="M69">
            <v>3537703</v>
          </cell>
          <cell r="N69">
            <v>1</v>
          </cell>
          <cell r="O69">
            <v>949134</v>
          </cell>
          <cell r="P69">
            <v>36209</v>
          </cell>
          <cell r="Q69">
            <v>42</v>
          </cell>
        </row>
        <row r="70">
          <cell r="B70">
            <v>7</v>
          </cell>
          <cell r="C70" t="str">
            <v>P&amp;M-IMP</v>
          </cell>
          <cell r="D70" t="str">
            <v>CPPR</v>
          </cell>
          <cell r="E70" t="str">
            <v>CIR</v>
          </cell>
          <cell r="F70" t="str">
            <v>CHROME PLATING RECTIFIRES</v>
          </cell>
          <cell r="G70" t="str">
            <v>RIKEN CORPORATION</v>
          </cell>
          <cell r="H70" t="str">
            <v>I8-751-101</v>
          </cell>
          <cell r="I70">
            <v>35902</v>
          </cell>
          <cell r="J70">
            <v>12120654</v>
          </cell>
          <cell r="K70">
            <v>442929</v>
          </cell>
          <cell r="L70">
            <v>12563583</v>
          </cell>
          <cell r="N70">
            <v>16</v>
          </cell>
          <cell r="O70">
            <v>785223.9375</v>
          </cell>
          <cell r="P70">
            <v>36067</v>
          </cell>
          <cell r="Q70">
            <v>184</v>
          </cell>
        </row>
        <row r="71">
          <cell r="B71">
            <v>137</v>
          </cell>
          <cell r="C71" t="str">
            <v>P&amp;M-IMP</v>
          </cell>
          <cell r="D71" t="str">
            <v>RF</v>
          </cell>
          <cell r="E71" t="str">
            <v>CIR</v>
          </cell>
          <cell r="F71" t="str">
            <v>MOULDING MACHINE</v>
          </cell>
          <cell r="G71" t="str">
            <v>RIKEN CORPORATION</v>
          </cell>
          <cell r="H71" t="str">
            <v>I7-741-174</v>
          </cell>
          <cell r="I71">
            <v>35561</v>
          </cell>
          <cell r="K71">
            <v>9830130</v>
          </cell>
          <cell r="L71">
            <v>9830130</v>
          </cell>
          <cell r="N71">
            <v>2</v>
          </cell>
          <cell r="O71">
            <v>4915065</v>
          </cell>
          <cell r="P71">
            <v>36180</v>
          </cell>
          <cell r="Q71">
            <v>71</v>
          </cell>
        </row>
        <row r="72">
          <cell r="B72">
            <v>192</v>
          </cell>
          <cell r="C72" t="str">
            <v>P&amp;M-IMP</v>
          </cell>
          <cell r="D72" t="str">
            <v>RP</v>
          </cell>
          <cell r="E72" t="str">
            <v>CIR</v>
          </cell>
          <cell r="F72" t="str">
            <v>WET TYPE AUTOMATIC GAP SIZING MACHINE</v>
          </cell>
          <cell r="G72" t="str">
            <v>RIKEN CORPORATION</v>
          </cell>
          <cell r="H72" t="str">
            <v>I8-751-159</v>
          </cell>
          <cell r="I72">
            <v>35952</v>
          </cell>
          <cell r="K72">
            <v>5492051</v>
          </cell>
          <cell r="L72">
            <v>5492051</v>
          </cell>
          <cell r="N72">
            <v>1</v>
          </cell>
          <cell r="O72">
            <v>5492051</v>
          </cell>
          <cell r="P72">
            <v>36206</v>
          </cell>
          <cell r="Q72">
            <v>45</v>
          </cell>
        </row>
        <row r="73">
          <cell r="B73">
            <v>156</v>
          </cell>
          <cell r="C73" t="str">
            <v>P&amp;M-IMP</v>
          </cell>
          <cell r="D73" t="str">
            <v>RP</v>
          </cell>
          <cell r="E73" t="str">
            <v>CIR</v>
          </cell>
          <cell r="F73" t="str">
            <v>HAND LOADERS</v>
          </cell>
          <cell r="G73" t="str">
            <v>DIMACO S.A.</v>
          </cell>
          <cell r="H73" t="str">
            <v>I8-751-160</v>
          </cell>
          <cell r="I73">
            <v>35952</v>
          </cell>
          <cell r="K73">
            <v>680786</v>
          </cell>
          <cell r="L73">
            <v>680786</v>
          </cell>
          <cell r="N73">
            <v>2</v>
          </cell>
          <cell r="O73">
            <v>340393</v>
          </cell>
          <cell r="P73">
            <v>36098</v>
          </cell>
          <cell r="Q73">
            <v>153</v>
          </cell>
        </row>
        <row r="74">
          <cell r="B74">
            <v>6</v>
          </cell>
          <cell r="C74" t="str">
            <v>P&amp;M-IMP</v>
          </cell>
          <cell r="D74" t="str">
            <v>CPPR</v>
          </cell>
          <cell r="E74" t="str">
            <v>CIR</v>
          </cell>
          <cell r="F74" t="str">
            <v>SMUT REMOVAL UNIT</v>
          </cell>
          <cell r="G74" t="str">
            <v>RIKEN CORPORATION</v>
          </cell>
          <cell r="H74" t="str">
            <v>I8-751-062</v>
          </cell>
          <cell r="I74">
            <v>35865</v>
          </cell>
          <cell r="J74">
            <v>2691635</v>
          </cell>
          <cell r="K74">
            <v>93134</v>
          </cell>
          <cell r="L74">
            <v>2784769</v>
          </cell>
          <cell r="N74">
            <v>1</v>
          </cell>
          <cell r="O74">
            <v>2784769</v>
          </cell>
          <cell r="P74">
            <v>36047</v>
          </cell>
          <cell r="Q74">
            <v>204</v>
          </cell>
        </row>
        <row r="75">
          <cell r="B75">
            <v>4</v>
          </cell>
          <cell r="C75" t="str">
            <v>P&amp;M-IMP</v>
          </cell>
          <cell r="D75" t="str">
            <v>CPPR</v>
          </cell>
          <cell r="E75" t="str">
            <v>CIR</v>
          </cell>
          <cell r="F75" t="str">
            <v>CHROME PLATING RECTIFIRES</v>
          </cell>
          <cell r="G75" t="str">
            <v>RIKEN CORPORATION</v>
          </cell>
          <cell r="H75" t="str">
            <v>I8-751-063</v>
          </cell>
          <cell r="I75">
            <v>35870</v>
          </cell>
          <cell r="J75">
            <v>6053825</v>
          </cell>
          <cell r="K75">
            <v>407976</v>
          </cell>
          <cell r="L75">
            <v>6461801</v>
          </cell>
          <cell r="N75">
            <v>8</v>
          </cell>
          <cell r="O75">
            <v>807725.125</v>
          </cell>
          <cell r="P75">
            <v>36067</v>
          </cell>
          <cell r="Q75">
            <v>184</v>
          </cell>
        </row>
        <row r="76">
          <cell r="B76">
            <v>5</v>
          </cell>
          <cell r="C76" t="str">
            <v>P&amp;M-IMP</v>
          </cell>
          <cell r="D76" t="str">
            <v>CPPR</v>
          </cell>
          <cell r="E76" t="str">
            <v>CIR</v>
          </cell>
          <cell r="F76" t="str">
            <v>WORK HANGER ROTATION SYSTEM</v>
          </cell>
          <cell r="G76" t="str">
            <v>RIKEN CORPORATION</v>
          </cell>
          <cell r="H76" t="str">
            <v>I8-751-062</v>
          </cell>
          <cell r="I76">
            <v>35865</v>
          </cell>
          <cell r="J76">
            <v>5737553</v>
          </cell>
          <cell r="K76">
            <v>198523</v>
          </cell>
          <cell r="L76">
            <v>5936076</v>
          </cell>
          <cell r="N76">
            <v>2</v>
          </cell>
          <cell r="O76">
            <v>2968038</v>
          </cell>
          <cell r="P76">
            <v>36047</v>
          </cell>
          <cell r="Q76">
            <v>204</v>
          </cell>
        </row>
        <row r="77">
          <cell r="B77">
            <v>161</v>
          </cell>
          <cell r="C77" t="str">
            <v>P&amp;M-IMP</v>
          </cell>
          <cell r="D77" t="str">
            <v>RP</v>
          </cell>
          <cell r="E77" t="str">
            <v>CIR</v>
          </cell>
          <cell r="F77" t="str">
            <v>FINE BORING MACHINE</v>
          </cell>
          <cell r="G77" t="str">
            <v>TONG TAI MACHINE CO LTD</v>
          </cell>
          <cell r="H77" t="str">
            <v>I8-751-012</v>
          </cell>
          <cell r="I77">
            <v>36130</v>
          </cell>
          <cell r="K77">
            <v>8405011</v>
          </cell>
          <cell r="L77">
            <v>8405011</v>
          </cell>
          <cell r="N77">
            <v>2</v>
          </cell>
          <cell r="O77">
            <v>4202505.5</v>
          </cell>
          <cell r="P77">
            <v>36084</v>
          </cell>
          <cell r="Q77">
            <v>167</v>
          </cell>
        </row>
        <row r="78">
          <cell r="B78">
            <v>15</v>
          </cell>
          <cell r="C78" t="str">
            <v>P&amp;M-IMP</v>
          </cell>
          <cell r="D78" t="str">
            <v>RP</v>
          </cell>
          <cell r="E78" t="str">
            <v>CIR</v>
          </cell>
          <cell r="F78" t="str">
            <v>DUOBLE DISC GRINDER DDS 600 III CRA</v>
          </cell>
          <cell r="G78" t="str">
            <v>DISKUS WERKE</v>
          </cell>
          <cell r="H78" t="str">
            <v>I7-752-166</v>
          </cell>
          <cell r="I78">
            <v>35716</v>
          </cell>
          <cell r="J78">
            <v>21654929</v>
          </cell>
          <cell r="K78">
            <v>1162880</v>
          </cell>
          <cell r="L78">
            <v>22817809</v>
          </cell>
          <cell r="N78">
            <v>1</v>
          </cell>
          <cell r="O78">
            <v>22817809</v>
          </cell>
          <cell r="P78">
            <v>36035</v>
          </cell>
          <cell r="Q78">
            <v>216</v>
          </cell>
        </row>
        <row r="79">
          <cell r="B79">
            <v>14</v>
          </cell>
          <cell r="C79" t="str">
            <v>P&amp;M-IMP</v>
          </cell>
          <cell r="D79" t="str">
            <v>RP</v>
          </cell>
          <cell r="E79" t="str">
            <v>CIR</v>
          </cell>
          <cell r="F79" t="str">
            <v>CAM TURNING MACHINE</v>
          </cell>
          <cell r="G79" t="str">
            <v>DIMACO S.A.</v>
          </cell>
          <cell r="H79" t="str">
            <v>I8-751-040</v>
          </cell>
          <cell r="I79">
            <v>35843</v>
          </cell>
          <cell r="J79">
            <v>36119941</v>
          </cell>
          <cell r="K79">
            <v>-619608</v>
          </cell>
          <cell r="L79">
            <v>35500333</v>
          </cell>
          <cell r="N79">
            <v>1</v>
          </cell>
          <cell r="O79">
            <v>35500333</v>
          </cell>
          <cell r="P79">
            <v>36047</v>
          </cell>
          <cell r="Q79">
            <v>204</v>
          </cell>
        </row>
        <row r="80">
          <cell r="B80">
            <v>193</v>
          </cell>
          <cell r="C80" t="str">
            <v>P&amp;M-IMP</v>
          </cell>
          <cell r="D80" t="str">
            <v>RP</v>
          </cell>
          <cell r="E80" t="str">
            <v>CIR</v>
          </cell>
          <cell r="F80" t="str">
            <v>PROFILE MEASURING INSTRUMENT</v>
          </cell>
          <cell r="G80" t="str">
            <v>FEDERAL MOGUL BURSCEID GMBH</v>
          </cell>
          <cell r="H80" t="str">
            <v>I8-751-193</v>
          </cell>
          <cell r="I80">
            <v>36045</v>
          </cell>
          <cell r="K80">
            <v>1647811</v>
          </cell>
          <cell r="L80">
            <v>1647811</v>
          </cell>
          <cell r="N80">
            <v>1</v>
          </cell>
          <cell r="O80">
            <v>1647811</v>
          </cell>
          <cell r="P80">
            <v>36216</v>
          </cell>
          <cell r="Q80">
            <v>35</v>
          </cell>
        </row>
        <row r="81">
          <cell r="B81">
            <v>119</v>
          </cell>
          <cell r="C81" t="str">
            <v>P&amp;M-IMP</v>
          </cell>
          <cell r="D81" t="str">
            <v>RP</v>
          </cell>
          <cell r="E81" t="str">
            <v>CIR</v>
          </cell>
          <cell r="F81" t="str">
            <v>FISCHERSCOPE</v>
          </cell>
          <cell r="G81" t="str">
            <v>HELMUT FISCHER</v>
          </cell>
          <cell r="H81" t="str">
            <v>I8-751.208</v>
          </cell>
          <cell r="I81" t="str">
            <v>21/07/98</v>
          </cell>
          <cell r="K81">
            <v>492888</v>
          </cell>
          <cell r="L81">
            <v>492888</v>
          </cell>
          <cell r="N81">
            <v>1</v>
          </cell>
          <cell r="O81">
            <v>492888</v>
          </cell>
          <cell r="P81">
            <v>36080</v>
          </cell>
          <cell r="Q81">
            <v>171</v>
          </cell>
        </row>
        <row r="82">
          <cell r="B82">
            <v>10</v>
          </cell>
          <cell r="C82" t="str">
            <v>P&amp;M-IMP</v>
          </cell>
          <cell r="D82" t="str">
            <v>RP</v>
          </cell>
          <cell r="E82" t="str">
            <v>CIR</v>
          </cell>
          <cell r="F82" t="str">
            <v>TWIN SPINDLE OD LAPPING M/C</v>
          </cell>
          <cell r="G82" t="str">
            <v>WAYSIA INDUSTRIAL CO LTD</v>
          </cell>
          <cell r="H82" t="str">
            <v>I8-751-013</v>
          </cell>
          <cell r="I82">
            <v>35807</v>
          </cell>
          <cell r="J82">
            <v>4690336</v>
          </cell>
          <cell r="K82">
            <v>-71386</v>
          </cell>
          <cell r="L82">
            <v>4618950</v>
          </cell>
          <cell r="N82">
            <v>1</v>
          </cell>
          <cell r="O82">
            <v>4618950</v>
          </cell>
          <cell r="P82">
            <v>36067</v>
          </cell>
          <cell r="Q82">
            <v>184</v>
          </cell>
        </row>
        <row r="83">
          <cell r="B83">
            <v>138</v>
          </cell>
          <cell r="C83" t="str">
            <v>P&amp;M-IMP</v>
          </cell>
          <cell r="D83" t="str">
            <v>PP</v>
          </cell>
          <cell r="E83" t="str">
            <v>GEN</v>
          </cell>
          <cell r="F83" t="str">
            <v>MARKING MACHINE (TMP 6100 / 400 AS)</v>
          </cell>
          <cell r="G83" t="str">
            <v>TELESIS MARKING SYSTEM</v>
          </cell>
          <cell r="H83" t="str">
            <v>I8-721-044</v>
          </cell>
          <cell r="I83" t="str">
            <v>19/02/98</v>
          </cell>
          <cell r="K83">
            <v>797228</v>
          </cell>
          <cell r="L83">
            <v>797228</v>
          </cell>
          <cell r="N83">
            <v>1</v>
          </cell>
          <cell r="O83">
            <v>797228</v>
          </cell>
          <cell r="P83">
            <v>36143</v>
          </cell>
          <cell r="Q83">
            <v>108</v>
          </cell>
        </row>
        <row r="84">
          <cell r="B84">
            <v>90</v>
          </cell>
          <cell r="C84" t="str">
            <v>P&amp;M-IMP</v>
          </cell>
          <cell r="D84" t="str">
            <v>CPPR</v>
          </cell>
          <cell r="E84" t="str">
            <v>GEN</v>
          </cell>
          <cell r="F84" t="str">
            <v>DELTA SCOPE</v>
          </cell>
          <cell r="G84" t="str">
            <v>HELMUT FISCHER</v>
          </cell>
          <cell r="H84" t="str">
            <v>I8-756-102</v>
          </cell>
          <cell r="I84">
            <v>35902</v>
          </cell>
          <cell r="J84">
            <v>126788</v>
          </cell>
          <cell r="L84">
            <v>126788</v>
          </cell>
          <cell r="N84">
            <v>1</v>
          </cell>
          <cell r="O84">
            <v>126788</v>
          </cell>
          <cell r="P84">
            <v>36026</v>
          </cell>
          <cell r="Q84">
            <v>225</v>
          </cell>
        </row>
        <row r="85">
          <cell r="B85">
            <v>220</v>
          </cell>
          <cell r="C85" t="str">
            <v>P&amp;M-IMP</v>
          </cell>
          <cell r="D85" t="str">
            <v>SR</v>
          </cell>
          <cell r="E85" t="str">
            <v>OLD-SR</v>
          </cell>
          <cell r="F85" t="str">
            <v>TENTION MEASURING MACHINE</v>
          </cell>
          <cell r="G85" t="str">
            <v>RIKEN CORPORATION</v>
          </cell>
          <cell r="H85" t="str">
            <v>130/94/80</v>
          </cell>
          <cell r="I85">
            <v>35339</v>
          </cell>
          <cell r="K85">
            <v>23529</v>
          </cell>
          <cell r="L85">
            <v>23529</v>
          </cell>
          <cell r="N85">
            <v>1</v>
          </cell>
          <cell r="O85">
            <v>23529</v>
          </cell>
          <cell r="P85">
            <v>35107</v>
          </cell>
          <cell r="Q85">
            <v>1144</v>
          </cell>
        </row>
        <row r="86">
          <cell r="B86">
            <v>216</v>
          </cell>
          <cell r="C86" t="str">
            <v>P&amp;M-IMP</v>
          </cell>
          <cell r="D86" t="str">
            <v>AF</v>
          </cell>
          <cell r="E86" t="str">
            <v>PL-6</v>
          </cell>
          <cell r="F86" t="str">
            <v>DIE CASTING MACHINE</v>
          </cell>
          <cell r="G86" t="str">
            <v>HONDA FOUNDRY CO LTD</v>
          </cell>
          <cell r="H86" t="str">
            <v>75/96</v>
          </cell>
          <cell r="I86" t="str">
            <v>18/04/96</v>
          </cell>
          <cell r="K86">
            <v>122132</v>
          </cell>
          <cell r="L86">
            <v>122132</v>
          </cell>
          <cell r="N86">
            <v>1</v>
          </cell>
          <cell r="O86">
            <v>122132</v>
          </cell>
          <cell r="P86">
            <v>35334</v>
          </cell>
          <cell r="Q86">
            <v>917</v>
          </cell>
        </row>
        <row r="87">
          <cell r="B87">
            <v>217</v>
          </cell>
          <cell r="C87" t="str">
            <v>P&amp;M-IMP</v>
          </cell>
          <cell r="D87" t="str">
            <v>AF</v>
          </cell>
          <cell r="E87" t="str">
            <v>PL-6</v>
          </cell>
          <cell r="F87" t="str">
            <v>INDEX BORING MACHINE</v>
          </cell>
          <cell r="G87" t="str">
            <v>HONDA FOUNDRY CO LTD</v>
          </cell>
          <cell r="H87" t="str">
            <v>75/96</v>
          </cell>
          <cell r="I87" t="str">
            <v>18/04/96</v>
          </cell>
          <cell r="K87">
            <v>162374</v>
          </cell>
          <cell r="L87">
            <v>162374</v>
          </cell>
          <cell r="N87">
            <v>1</v>
          </cell>
          <cell r="O87">
            <v>162374</v>
          </cell>
          <cell r="P87">
            <v>35334</v>
          </cell>
          <cell r="Q87">
            <v>917</v>
          </cell>
        </row>
        <row r="88">
          <cell r="B88">
            <v>218</v>
          </cell>
          <cell r="C88" t="str">
            <v>P&amp;M-IMP</v>
          </cell>
          <cell r="D88" t="str">
            <v>AF</v>
          </cell>
          <cell r="E88" t="str">
            <v>PL-6</v>
          </cell>
          <cell r="F88" t="str">
            <v>FINISH OVAL TURNING MACHINE</v>
          </cell>
          <cell r="G88" t="str">
            <v>HONDA FOUNDRY CO LTD</v>
          </cell>
          <cell r="H88" t="str">
            <v>75/96</v>
          </cell>
          <cell r="I88" t="str">
            <v>18/04/96</v>
          </cell>
          <cell r="K88">
            <v>105103</v>
          </cell>
          <cell r="L88">
            <v>105103</v>
          </cell>
          <cell r="N88">
            <v>1</v>
          </cell>
          <cell r="O88">
            <v>105103</v>
          </cell>
          <cell r="P88">
            <v>35334</v>
          </cell>
          <cell r="Q88">
            <v>917</v>
          </cell>
        </row>
        <row r="89">
          <cell r="B89">
            <v>61</v>
          </cell>
          <cell r="C89" t="str">
            <v>P&amp;M-IMP</v>
          </cell>
          <cell r="D89" t="str">
            <v>PIN</v>
          </cell>
          <cell r="E89" t="str">
            <v>PL-6</v>
          </cell>
          <cell r="F89" t="str">
            <v>CINCINNATI GRINDER</v>
          </cell>
          <cell r="G89" t="str">
            <v>A J BAKER</v>
          </cell>
          <cell r="H89" t="str">
            <v>89/96</v>
          </cell>
          <cell r="I89">
            <v>35189</v>
          </cell>
          <cell r="J89">
            <v>67644</v>
          </cell>
          <cell r="L89">
            <v>67644</v>
          </cell>
          <cell r="N89">
            <v>1</v>
          </cell>
          <cell r="O89">
            <v>67644</v>
          </cell>
          <cell r="P89">
            <v>35518</v>
          </cell>
          <cell r="Q89">
            <v>733</v>
          </cell>
        </row>
        <row r="90">
          <cell r="B90">
            <v>219</v>
          </cell>
          <cell r="C90" t="str">
            <v>P&amp;M-IMP</v>
          </cell>
          <cell r="D90" t="str">
            <v>AF</v>
          </cell>
          <cell r="E90" t="str">
            <v>PL-6</v>
          </cell>
          <cell r="F90" t="str">
            <v>PRE CUTTING MACHINE</v>
          </cell>
          <cell r="G90" t="str">
            <v>HONDA FOUNDRY CO LTD</v>
          </cell>
          <cell r="H90" t="str">
            <v>75/96</v>
          </cell>
          <cell r="I90" t="str">
            <v>18/04/96</v>
          </cell>
          <cell r="K90">
            <v>101758</v>
          </cell>
          <cell r="L90">
            <v>101758</v>
          </cell>
          <cell r="N90">
            <v>1</v>
          </cell>
          <cell r="O90">
            <v>101758</v>
          </cell>
          <cell r="P90">
            <v>35334</v>
          </cell>
          <cell r="Q90">
            <v>917</v>
          </cell>
        </row>
        <row r="91">
          <cell r="B91">
            <v>214</v>
          </cell>
          <cell r="C91" t="str">
            <v>P&amp;M-IMP</v>
          </cell>
          <cell r="D91" t="str">
            <v>SR</v>
          </cell>
          <cell r="E91" t="str">
            <v>SR</v>
          </cell>
          <cell r="F91" t="str">
            <v>SULPHUR METER</v>
          </cell>
          <cell r="G91" t="str">
            <v>RIKEN CORPORATION</v>
          </cell>
          <cell r="H91" t="str">
            <v>I7-755-180</v>
          </cell>
          <cell r="I91" t="str">
            <v>21/11/97</v>
          </cell>
          <cell r="K91">
            <v>9380</v>
          </cell>
          <cell r="L91">
            <v>9380</v>
          </cell>
          <cell r="N91">
            <v>1</v>
          </cell>
          <cell r="O91">
            <v>9380</v>
          </cell>
          <cell r="P91">
            <v>35882</v>
          </cell>
          <cell r="Q91">
            <v>369</v>
          </cell>
        </row>
        <row r="92">
          <cell r="B92">
            <v>68</v>
          </cell>
          <cell r="C92" t="str">
            <v>P&amp;M-IMP</v>
          </cell>
          <cell r="D92" t="str">
            <v>SR</v>
          </cell>
          <cell r="E92" t="str">
            <v>SR</v>
          </cell>
          <cell r="F92" t="str">
            <v>GAP SIZING MACHINE</v>
          </cell>
          <cell r="G92" t="str">
            <v>RIKEN CORPORATION</v>
          </cell>
          <cell r="H92" t="str">
            <v>I8-751-248</v>
          </cell>
          <cell r="I92">
            <v>36033</v>
          </cell>
          <cell r="J92">
            <v>5982857</v>
          </cell>
          <cell r="K92">
            <v>387329</v>
          </cell>
          <cell r="L92">
            <v>6370186</v>
          </cell>
          <cell r="N92">
            <v>1</v>
          </cell>
          <cell r="O92">
            <v>6370186</v>
          </cell>
          <cell r="P92">
            <v>36003</v>
          </cell>
          <cell r="Q92">
            <v>248</v>
          </cell>
        </row>
        <row r="93">
          <cell r="B93">
            <v>8</v>
          </cell>
          <cell r="C93" t="str">
            <v>P&amp;M-IMP</v>
          </cell>
          <cell r="D93" t="str">
            <v>SR</v>
          </cell>
          <cell r="E93" t="str">
            <v>SR</v>
          </cell>
          <cell r="F93" t="str">
            <v>PR RECTIFIRES FOR GN PRETREATMENT</v>
          </cell>
          <cell r="G93" t="str">
            <v>RIKEN CORPORATION</v>
          </cell>
          <cell r="H93" t="str">
            <v>I8-755-081</v>
          </cell>
          <cell r="I93">
            <v>35885</v>
          </cell>
          <cell r="J93">
            <v>1308253</v>
          </cell>
          <cell r="K93">
            <v>30984</v>
          </cell>
          <cell r="L93">
            <v>1339237</v>
          </cell>
          <cell r="N93">
            <v>1</v>
          </cell>
          <cell r="O93">
            <v>1339237</v>
          </cell>
          <cell r="P93">
            <v>36067</v>
          </cell>
          <cell r="Q93">
            <v>184</v>
          </cell>
        </row>
        <row r="94">
          <cell r="B94">
            <v>9</v>
          </cell>
          <cell r="C94" t="str">
            <v>P&amp;M-IMP</v>
          </cell>
          <cell r="D94" t="str">
            <v>SR</v>
          </cell>
          <cell r="E94" t="str">
            <v>SR</v>
          </cell>
          <cell r="F94" t="str">
            <v>RING COLLECTION MACHINE</v>
          </cell>
          <cell r="G94" t="str">
            <v>RIKEN CORPORATION</v>
          </cell>
          <cell r="H94" t="str">
            <v>I7-755-178</v>
          </cell>
          <cell r="I94">
            <v>35753</v>
          </cell>
          <cell r="J94">
            <v>798158</v>
          </cell>
          <cell r="K94">
            <v>23703</v>
          </cell>
          <cell r="L94">
            <v>821861</v>
          </cell>
          <cell r="N94">
            <v>1</v>
          </cell>
          <cell r="O94">
            <v>821861</v>
          </cell>
          <cell r="P94">
            <v>36067</v>
          </cell>
          <cell r="Q94">
            <v>184</v>
          </cell>
        </row>
        <row r="95">
          <cell r="B95">
            <v>16</v>
          </cell>
          <cell r="C95" t="str">
            <v>P&amp;M-IMP</v>
          </cell>
          <cell r="D95" t="str">
            <v>SR</v>
          </cell>
          <cell r="E95" t="str">
            <v>SR</v>
          </cell>
          <cell r="F95" t="str">
            <v>DUOBLE DISC GRINDER DDS 600 III CRA</v>
          </cell>
          <cell r="G95" t="str">
            <v>DISKUS WERKE</v>
          </cell>
          <cell r="H95" t="str">
            <v>I7-752-166</v>
          </cell>
          <cell r="I95">
            <v>35716</v>
          </cell>
          <cell r="J95">
            <v>21654928</v>
          </cell>
          <cell r="K95">
            <v>1162880</v>
          </cell>
          <cell r="L95">
            <v>22817808</v>
          </cell>
          <cell r="N95">
            <v>1</v>
          </cell>
          <cell r="O95">
            <v>22817808</v>
          </cell>
          <cell r="P95">
            <v>36035</v>
          </cell>
          <cell r="Q95">
            <v>216</v>
          </cell>
        </row>
        <row r="96">
          <cell r="B96">
            <v>213</v>
          </cell>
          <cell r="C96" t="str">
            <v>P&amp;M-IMP</v>
          </cell>
          <cell r="D96" t="str">
            <v>SR</v>
          </cell>
          <cell r="E96" t="str">
            <v>SR</v>
          </cell>
          <cell r="F96" t="str">
            <v>TEMP. MEASUR. RECORDING DEVICE</v>
          </cell>
          <cell r="G96" t="str">
            <v>RIKEN CORPORATION</v>
          </cell>
          <cell r="H96" t="str">
            <v>I7-755-179</v>
          </cell>
          <cell r="I96" t="str">
            <v>19/11/97</v>
          </cell>
          <cell r="K96">
            <v>25043</v>
          </cell>
          <cell r="L96">
            <v>25043</v>
          </cell>
          <cell r="M96">
            <v>150122069</v>
          </cell>
          <cell r="N96">
            <v>1</v>
          </cell>
          <cell r="O96">
            <v>25043</v>
          </cell>
          <cell r="P96">
            <v>35879</v>
          </cell>
          <cell r="Q96">
            <v>372</v>
          </cell>
        </row>
        <row r="97">
          <cell r="B97">
            <v>153</v>
          </cell>
          <cell r="C97" t="str">
            <v>P&amp;M-IND</v>
          </cell>
          <cell r="D97" t="str">
            <v>WE</v>
          </cell>
          <cell r="E97" t="str">
            <v>CIR</v>
          </cell>
          <cell r="F97" t="str">
            <v>FRP COOLING TOWER NO-9071</v>
          </cell>
          <cell r="G97" t="str">
            <v>MIHIR ENGINEERS LTD</v>
          </cell>
          <cell r="H97" t="str">
            <v>I8-782-169</v>
          </cell>
          <cell r="I97" t="str">
            <v>15/06/98</v>
          </cell>
          <cell r="K97">
            <v>111341</v>
          </cell>
          <cell r="L97">
            <v>111341</v>
          </cell>
          <cell r="N97">
            <v>1</v>
          </cell>
          <cell r="O97">
            <v>111341</v>
          </cell>
          <cell r="P97">
            <v>36101</v>
          </cell>
          <cell r="Q97">
            <v>150</v>
          </cell>
        </row>
        <row r="98">
          <cell r="B98">
            <v>125</v>
          </cell>
          <cell r="C98" t="str">
            <v>P&amp;M-IND</v>
          </cell>
          <cell r="D98" t="str">
            <v>RP</v>
          </cell>
          <cell r="E98" t="str">
            <v>CIR</v>
          </cell>
          <cell r="F98" t="str">
            <v>MANDREL CLAMPING MACHINE</v>
          </cell>
          <cell r="G98" t="str">
            <v>SRB MACHINES PVT LTD</v>
          </cell>
          <cell r="H98" t="str">
            <v>I8-751-105</v>
          </cell>
          <cell r="I98" t="str">
            <v>20/04/98</v>
          </cell>
          <cell r="K98">
            <v>654979</v>
          </cell>
          <cell r="L98">
            <v>654979</v>
          </cell>
          <cell r="N98">
            <v>1</v>
          </cell>
          <cell r="O98">
            <v>654979</v>
          </cell>
          <cell r="P98">
            <v>36216</v>
          </cell>
          <cell r="Q98">
            <v>35</v>
          </cell>
        </row>
        <row r="99">
          <cell r="B99">
            <v>187</v>
          </cell>
          <cell r="C99" t="str">
            <v>P&amp;M-IND</v>
          </cell>
          <cell r="D99" t="str">
            <v>RF</v>
          </cell>
          <cell r="E99" t="str">
            <v>CIR</v>
          </cell>
          <cell r="F99" t="str">
            <v>SAND PLANT</v>
          </cell>
          <cell r="G99" t="str">
            <v>THE WESMAN ENGINEERING CO LTD</v>
          </cell>
          <cell r="H99" t="str">
            <v>I7-743-169</v>
          </cell>
          <cell r="I99" t="str">
            <v>21/10/98</v>
          </cell>
          <cell r="K99">
            <v>10253400</v>
          </cell>
          <cell r="L99">
            <v>10253400</v>
          </cell>
          <cell r="N99">
            <v>1</v>
          </cell>
          <cell r="O99">
            <v>10253400</v>
          </cell>
          <cell r="P99">
            <v>36206</v>
          </cell>
          <cell r="Q99">
            <v>45</v>
          </cell>
        </row>
        <row r="100">
          <cell r="B100">
            <v>167</v>
          </cell>
          <cell r="C100" t="str">
            <v>P&amp;M-IND</v>
          </cell>
          <cell r="D100" t="str">
            <v>RP</v>
          </cell>
          <cell r="E100" t="str">
            <v>CIR</v>
          </cell>
          <cell r="F100" t="str">
            <v>ACE CNC CHUCHER (SPM)</v>
          </cell>
          <cell r="G100" t="str">
            <v>ACE DESIGNERS LTD</v>
          </cell>
          <cell r="H100" t="str">
            <v>I8-751-025</v>
          </cell>
          <cell r="I100">
            <v>35828</v>
          </cell>
          <cell r="K100">
            <v>1993330</v>
          </cell>
          <cell r="L100">
            <v>1993330</v>
          </cell>
          <cell r="N100">
            <v>1</v>
          </cell>
          <cell r="O100">
            <v>1993330</v>
          </cell>
          <cell r="P100">
            <v>36084</v>
          </cell>
          <cell r="Q100">
            <v>167</v>
          </cell>
        </row>
        <row r="101">
          <cell r="B101">
            <v>144</v>
          </cell>
          <cell r="C101" t="str">
            <v>P&amp;M-IND</v>
          </cell>
          <cell r="D101" t="str">
            <v>RP</v>
          </cell>
          <cell r="E101" t="str">
            <v>CIR</v>
          </cell>
          <cell r="F101" t="str">
            <v>AUTO GAP SIZING MACHINE</v>
          </cell>
          <cell r="G101" t="str">
            <v>MACHT TECHNOLOGIES PVT LTD</v>
          </cell>
          <cell r="H101" t="str">
            <v>I8-751-046</v>
          </cell>
          <cell r="I101" t="str">
            <v>23/02/98</v>
          </cell>
          <cell r="K101">
            <v>621731</v>
          </cell>
          <cell r="L101">
            <v>621731</v>
          </cell>
          <cell r="N101">
            <v>1</v>
          </cell>
          <cell r="O101">
            <v>621731</v>
          </cell>
          <cell r="P101">
            <v>36084</v>
          </cell>
          <cell r="Q101">
            <v>167</v>
          </cell>
        </row>
        <row r="102">
          <cell r="B102">
            <v>169</v>
          </cell>
          <cell r="C102" t="str">
            <v>P&amp;M-IND</v>
          </cell>
          <cell r="D102" t="str">
            <v>RP</v>
          </cell>
          <cell r="E102" t="str">
            <v>CIR</v>
          </cell>
          <cell r="F102" t="str">
            <v>VERTICAL CAROUSEL SYSTEM INSTAMAT</v>
          </cell>
          <cell r="G102" t="str">
            <v>INTELLIGENT CONVEYOR &amp; STACKERS PVT LTD</v>
          </cell>
          <cell r="H102" t="str">
            <v>I8-751-202</v>
          </cell>
          <cell r="I102" t="str">
            <v>21/07/98</v>
          </cell>
          <cell r="K102">
            <v>330548</v>
          </cell>
          <cell r="L102">
            <v>330548</v>
          </cell>
          <cell r="N102">
            <v>1</v>
          </cell>
          <cell r="O102">
            <v>330548</v>
          </cell>
          <cell r="P102">
            <v>36084</v>
          </cell>
          <cell r="Q102">
            <v>167</v>
          </cell>
        </row>
        <row r="103">
          <cell r="B103">
            <v>168</v>
          </cell>
          <cell r="C103" t="str">
            <v>P&amp;M-IND</v>
          </cell>
          <cell r="D103" t="str">
            <v>RP</v>
          </cell>
          <cell r="E103" t="str">
            <v>CIR</v>
          </cell>
          <cell r="F103" t="str">
            <v>PANEL COOLING AIRCONDITIONER</v>
          </cell>
          <cell r="G103" t="str">
            <v>ADVANCE AUTOMATION &amp; PROCESS CONTROLS</v>
          </cell>
          <cell r="H103" t="str">
            <v>I7-752-166</v>
          </cell>
          <cell r="I103" t="str">
            <v>13/10/98</v>
          </cell>
          <cell r="K103">
            <v>209735</v>
          </cell>
          <cell r="L103">
            <v>209735</v>
          </cell>
          <cell r="N103">
            <v>4</v>
          </cell>
          <cell r="O103">
            <v>52433.75</v>
          </cell>
          <cell r="P103">
            <v>36084</v>
          </cell>
          <cell r="Q103">
            <v>167</v>
          </cell>
        </row>
        <row r="104">
          <cell r="B104">
            <v>178</v>
          </cell>
          <cell r="C104" t="str">
            <v>P&amp;M-IND</v>
          </cell>
          <cell r="D104" t="str">
            <v>WE</v>
          </cell>
          <cell r="E104" t="str">
            <v>CIR</v>
          </cell>
          <cell r="F104" t="str">
            <v>HOT CRANE - TON CAP</v>
          </cell>
          <cell r="G104" t="str">
            <v>WIG ENTERPRISES</v>
          </cell>
          <cell r="H104" t="str">
            <v>I8-782-169</v>
          </cell>
          <cell r="I104" t="str">
            <v>15/06/98</v>
          </cell>
          <cell r="K104">
            <v>241322</v>
          </cell>
          <cell r="L104">
            <v>241322</v>
          </cell>
          <cell r="N104">
            <v>1</v>
          </cell>
          <cell r="O104">
            <v>241322</v>
          </cell>
          <cell r="P104">
            <v>36201</v>
          </cell>
          <cell r="Q104">
            <v>50</v>
          </cell>
        </row>
        <row r="105">
          <cell r="B105">
            <v>208</v>
          </cell>
          <cell r="C105" t="str">
            <v>P&amp;M-IND</v>
          </cell>
          <cell r="D105" t="str">
            <v>RF</v>
          </cell>
          <cell r="E105" t="str">
            <v>CIR</v>
          </cell>
          <cell r="F105" t="str">
            <v>VIBRATORY SHAKEOUT STATION</v>
          </cell>
          <cell r="G105" t="str">
            <v>FAME PVT LTD</v>
          </cell>
          <cell r="H105" t="str">
            <v>I8-751-018</v>
          </cell>
          <cell r="I105" t="str">
            <v>27/01/99</v>
          </cell>
          <cell r="K105">
            <v>1498513</v>
          </cell>
          <cell r="L105">
            <v>1498513</v>
          </cell>
          <cell r="N105">
            <v>5</v>
          </cell>
          <cell r="O105">
            <v>299702.59999999998</v>
          </cell>
          <cell r="P105">
            <v>36209</v>
          </cell>
          <cell r="Q105">
            <v>42</v>
          </cell>
        </row>
        <row r="106">
          <cell r="B106">
            <v>130</v>
          </cell>
          <cell r="C106" t="str">
            <v>P&amp;M-IND</v>
          </cell>
          <cell r="D106" t="str">
            <v>RF</v>
          </cell>
          <cell r="E106" t="str">
            <v>CIR</v>
          </cell>
          <cell r="F106" t="str">
            <v>HARDNESS TESTER</v>
          </cell>
          <cell r="G106" t="str">
            <v>BLUE STAR LIMITED</v>
          </cell>
          <cell r="H106" t="str">
            <v>I8-741-131</v>
          </cell>
          <cell r="I106">
            <v>36104</v>
          </cell>
          <cell r="K106">
            <v>96814</v>
          </cell>
          <cell r="L106">
            <v>96814</v>
          </cell>
          <cell r="N106">
            <v>1</v>
          </cell>
          <cell r="O106">
            <v>96814</v>
          </cell>
          <cell r="P106">
            <v>36102</v>
          </cell>
          <cell r="Q106">
            <v>149</v>
          </cell>
        </row>
        <row r="107">
          <cell r="B107">
            <v>200</v>
          </cell>
          <cell r="C107" t="str">
            <v>P&amp;M-IND</v>
          </cell>
          <cell r="D107" t="str">
            <v>PAW</v>
          </cell>
          <cell r="E107" t="str">
            <v>CIR</v>
          </cell>
          <cell r="F107" t="str">
            <v>AIR RECEIVER</v>
          </cell>
          <cell r="G107" t="str">
            <v>ITG PROJECT PVT LTD</v>
          </cell>
          <cell r="H107" t="str">
            <v>I8-782-327</v>
          </cell>
          <cell r="I107">
            <v>36079</v>
          </cell>
          <cell r="K107">
            <v>169638</v>
          </cell>
          <cell r="L107">
            <v>169638</v>
          </cell>
          <cell r="N107">
            <v>5</v>
          </cell>
          <cell r="O107">
            <v>33927.599999999999</v>
          </cell>
          <cell r="P107">
            <v>36181</v>
          </cell>
          <cell r="Q107">
            <v>70</v>
          </cell>
        </row>
        <row r="108">
          <cell r="B108">
            <v>188</v>
          </cell>
          <cell r="C108" t="str">
            <v>P&amp;M-IND</v>
          </cell>
          <cell r="D108" t="str">
            <v>RF</v>
          </cell>
          <cell r="E108" t="str">
            <v>CIR</v>
          </cell>
          <cell r="F108" t="str">
            <v>WEIGHING MACHINE</v>
          </cell>
          <cell r="G108" t="str">
            <v>AVERY INDIAN LIMITED</v>
          </cell>
          <cell r="H108" t="str">
            <v>I7-743-169</v>
          </cell>
          <cell r="I108" t="str">
            <v>21/10/98</v>
          </cell>
          <cell r="K108">
            <v>139476</v>
          </cell>
          <cell r="L108">
            <v>139476</v>
          </cell>
          <cell r="N108">
            <v>2</v>
          </cell>
          <cell r="O108">
            <v>69738</v>
          </cell>
          <cell r="P108">
            <v>36206</v>
          </cell>
          <cell r="Q108">
            <v>45</v>
          </cell>
        </row>
        <row r="109">
          <cell r="B109">
            <v>181</v>
          </cell>
          <cell r="C109" t="str">
            <v>P&amp;M-IND</v>
          </cell>
          <cell r="D109" t="str">
            <v>RP</v>
          </cell>
          <cell r="E109" t="str">
            <v>CIR</v>
          </cell>
          <cell r="F109" t="str">
            <v>ETCHING RECTIFIER 10V/1000 AC-IND</v>
          </cell>
          <cell r="G109" t="str">
            <v>ADOR POWERTON INDIA LTD.</v>
          </cell>
          <cell r="H109" t="str">
            <v>I8-751-247</v>
          </cell>
          <cell r="I109" t="str">
            <v>25.03.98</v>
          </cell>
          <cell r="K109">
            <v>245648</v>
          </cell>
          <cell r="L109">
            <v>245648</v>
          </cell>
          <cell r="N109">
            <v>1</v>
          </cell>
          <cell r="O109">
            <v>245648</v>
          </cell>
          <cell r="P109">
            <v>36215</v>
          </cell>
          <cell r="Q109">
            <v>36</v>
          </cell>
        </row>
        <row r="110">
          <cell r="B110">
            <v>122</v>
          </cell>
          <cell r="C110" t="str">
            <v>P&amp;M-IND</v>
          </cell>
          <cell r="D110" t="str">
            <v>RF</v>
          </cell>
          <cell r="E110" t="str">
            <v>CIR</v>
          </cell>
          <cell r="F110" t="str">
            <v>SAND COOLER</v>
          </cell>
          <cell r="G110" t="str">
            <v>FAME PVT LTD</v>
          </cell>
          <cell r="H110" t="str">
            <v>I7-743-169</v>
          </cell>
          <cell r="I110" t="str">
            <v>21/10/97</v>
          </cell>
          <cell r="K110">
            <v>582077</v>
          </cell>
          <cell r="L110">
            <v>582077</v>
          </cell>
          <cell r="N110">
            <v>1</v>
          </cell>
          <cell r="O110">
            <v>582077</v>
          </cell>
          <cell r="P110">
            <v>36175</v>
          </cell>
          <cell r="Q110">
            <v>76</v>
          </cell>
        </row>
        <row r="111">
          <cell r="B111">
            <v>124</v>
          </cell>
          <cell r="C111" t="str">
            <v>P&amp;M-IND</v>
          </cell>
          <cell r="D111" t="str">
            <v>RF</v>
          </cell>
          <cell r="E111" t="str">
            <v>CIR</v>
          </cell>
          <cell r="F111" t="str">
            <v>EOT CRANE ( 2 TON CAP)</v>
          </cell>
          <cell r="G111" t="str">
            <v>WIG ENTERPRISES</v>
          </cell>
          <cell r="H111" t="str">
            <v>I8-782-277</v>
          </cell>
          <cell r="I111" t="str">
            <v>23/09/98</v>
          </cell>
          <cell r="K111">
            <v>447122</v>
          </cell>
          <cell r="L111">
            <v>447122</v>
          </cell>
          <cell r="N111">
            <v>1</v>
          </cell>
          <cell r="O111">
            <v>447122</v>
          </cell>
          <cell r="P111">
            <v>36174</v>
          </cell>
          <cell r="Q111">
            <v>77</v>
          </cell>
        </row>
        <row r="112">
          <cell r="B112">
            <v>197</v>
          </cell>
          <cell r="C112" t="str">
            <v>P&amp;M-IND</v>
          </cell>
          <cell r="D112" t="str">
            <v>RF</v>
          </cell>
          <cell r="E112" t="str">
            <v>CIR</v>
          </cell>
          <cell r="F112" t="str">
            <v>WIRE ROPE HOIST</v>
          </cell>
          <cell r="G112" t="str">
            <v>SHIVAM HOOK &amp; TEST</v>
          </cell>
          <cell r="H112" t="str">
            <v>I8-741-020</v>
          </cell>
          <cell r="I112" t="str">
            <v>28/04/98</v>
          </cell>
          <cell r="K112">
            <v>307049</v>
          </cell>
          <cell r="L112">
            <v>307049</v>
          </cell>
          <cell r="N112">
            <v>2</v>
          </cell>
          <cell r="O112">
            <v>153524.5</v>
          </cell>
          <cell r="P112">
            <v>36215</v>
          </cell>
          <cell r="Q112">
            <v>36</v>
          </cell>
        </row>
        <row r="113">
          <cell r="B113">
            <v>121</v>
          </cell>
          <cell r="C113" t="str">
            <v>P&amp;M-IND</v>
          </cell>
          <cell r="D113" t="str">
            <v>RF</v>
          </cell>
          <cell r="E113" t="str">
            <v>CIR</v>
          </cell>
          <cell r="F113" t="str">
            <v>INDCROSS VIBRATOR (1 ton cap)</v>
          </cell>
          <cell r="G113" t="str">
            <v>DAKA MONOLITHICS</v>
          </cell>
          <cell r="H113" t="str">
            <v>I8-741-020</v>
          </cell>
          <cell r="I113" t="str">
            <v>28/01/99</v>
          </cell>
          <cell r="K113">
            <v>210014</v>
          </cell>
          <cell r="L113">
            <v>210014</v>
          </cell>
          <cell r="N113">
            <v>1</v>
          </cell>
          <cell r="O113">
            <v>210014</v>
          </cell>
          <cell r="P113">
            <v>36182</v>
          </cell>
          <cell r="Q113">
            <v>69</v>
          </cell>
        </row>
        <row r="114">
          <cell r="B114">
            <v>141</v>
          </cell>
          <cell r="C114" t="str">
            <v>P&amp;M-IND</v>
          </cell>
          <cell r="D114" t="str">
            <v>RF</v>
          </cell>
          <cell r="E114" t="str">
            <v>CIR</v>
          </cell>
          <cell r="F114" t="str">
            <v>FRP COOLING TOWER</v>
          </cell>
          <cell r="G114" t="str">
            <v>MIHIR ENGINEERS LTD</v>
          </cell>
          <cell r="H114" t="str">
            <v>I8-782-327</v>
          </cell>
          <cell r="I114" t="str">
            <v>26/11/98</v>
          </cell>
          <cell r="K114">
            <v>327233</v>
          </cell>
          <cell r="L114">
            <v>327233</v>
          </cell>
          <cell r="N114">
            <v>1</v>
          </cell>
          <cell r="O114">
            <v>327233</v>
          </cell>
          <cell r="P114">
            <v>36150</v>
          </cell>
          <cell r="Q114">
            <v>101</v>
          </cell>
        </row>
        <row r="115">
          <cell r="B115">
            <v>204</v>
          </cell>
          <cell r="C115" t="str">
            <v>P&amp;M-IND</v>
          </cell>
          <cell r="D115" t="str">
            <v>RP</v>
          </cell>
          <cell r="E115" t="str">
            <v>CIR</v>
          </cell>
          <cell r="F115" t="str">
            <v>PYROMETER</v>
          </cell>
          <cell r="G115" t="str">
            <v>FYKAYS ENGINEERING PVT LTD</v>
          </cell>
          <cell r="H115" t="str">
            <v>I8-751-008</v>
          </cell>
          <cell r="I115" t="str">
            <v>06/01098</v>
          </cell>
          <cell r="K115">
            <v>251678</v>
          </cell>
          <cell r="L115">
            <v>251678</v>
          </cell>
          <cell r="N115">
            <v>1</v>
          </cell>
          <cell r="O115">
            <v>251678</v>
          </cell>
          <cell r="P115">
            <v>36182</v>
          </cell>
          <cell r="Q115">
            <v>69</v>
          </cell>
        </row>
        <row r="116">
          <cell r="B116">
            <v>120</v>
          </cell>
          <cell r="C116" t="str">
            <v>P&amp;M-IND</v>
          </cell>
          <cell r="D116" t="str">
            <v>RF</v>
          </cell>
          <cell r="E116" t="str">
            <v>CIR</v>
          </cell>
          <cell r="F116" t="str">
            <v>INDCROSS VIBRATOR (500 KG CAP)</v>
          </cell>
          <cell r="G116" t="str">
            <v>DAKA MONOLITHICS</v>
          </cell>
          <cell r="H116" t="str">
            <v>I8-741-020</v>
          </cell>
          <cell r="I116" t="str">
            <v>28/01/99</v>
          </cell>
          <cell r="K116">
            <v>77214</v>
          </cell>
          <cell r="L116">
            <v>77214</v>
          </cell>
          <cell r="N116">
            <v>1</v>
          </cell>
          <cell r="O116">
            <v>77214</v>
          </cell>
          <cell r="P116">
            <v>36182</v>
          </cell>
          <cell r="Q116">
            <v>69</v>
          </cell>
        </row>
        <row r="117">
          <cell r="B117">
            <v>186</v>
          </cell>
          <cell r="C117" t="str">
            <v>P&amp;M-IND</v>
          </cell>
          <cell r="D117" t="str">
            <v>RF</v>
          </cell>
          <cell r="E117" t="str">
            <v>CIR</v>
          </cell>
          <cell r="F117" t="str">
            <v>COMPACTABILITY CONTROLLER</v>
          </cell>
          <cell r="G117" t="str">
            <v>RHINO MACHINES PVT LTD</v>
          </cell>
          <cell r="H117" t="str">
            <v>I8-741-196</v>
          </cell>
          <cell r="I117" t="str">
            <v>13/07/98</v>
          </cell>
          <cell r="K117">
            <v>1477700</v>
          </cell>
          <cell r="L117">
            <v>1477700</v>
          </cell>
          <cell r="N117">
            <v>2</v>
          </cell>
          <cell r="O117">
            <v>738850</v>
          </cell>
          <cell r="P117">
            <v>36182</v>
          </cell>
          <cell r="Q117">
            <v>69</v>
          </cell>
        </row>
        <row r="118">
          <cell r="B118">
            <v>180</v>
          </cell>
          <cell r="C118" t="str">
            <v>P&amp;M-IND</v>
          </cell>
          <cell r="D118" t="str">
            <v>RF</v>
          </cell>
          <cell r="E118" t="str">
            <v>CIR</v>
          </cell>
          <cell r="F118" t="str">
            <v>TWO BED DE IONISER PLANT (CA-60/U)</v>
          </cell>
          <cell r="G118" t="str">
            <v>HYDROLOG ENGINEERS</v>
          </cell>
          <cell r="H118" t="str">
            <v>I8-782-327</v>
          </cell>
          <cell r="I118" t="str">
            <v>26/11/98</v>
          </cell>
          <cell r="K118">
            <v>30148</v>
          </cell>
          <cell r="L118">
            <v>30148</v>
          </cell>
          <cell r="N118">
            <v>1</v>
          </cell>
          <cell r="O118">
            <v>30148</v>
          </cell>
          <cell r="P118">
            <v>36175</v>
          </cell>
          <cell r="Q118">
            <v>76</v>
          </cell>
        </row>
        <row r="119">
          <cell r="B119">
            <v>198</v>
          </cell>
          <cell r="C119" t="str">
            <v>P&amp;M-IND</v>
          </cell>
          <cell r="D119" t="str">
            <v>RF</v>
          </cell>
          <cell r="E119" t="str">
            <v>CIR</v>
          </cell>
          <cell r="F119" t="str">
            <v>SHAKEOUT HOIST</v>
          </cell>
          <cell r="G119" t="str">
            <v>SHIVAM HOOK &amp; TEST</v>
          </cell>
          <cell r="H119" t="str">
            <v>I8-741-018</v>
          </cell>
          <cell r="I119" t="str">
            <v>27/01/98</v>
          </cell>
          <cell r="K119">
            <v>259449</v>
          </cell>
          <cell r="L119">
            <v>259449</v>
          </cell>
          <cell r="N119">
            <v>5</v>
          </cell>
          <cell r="O119">
            <v>51889.8</v>
          </cell>
          <cell r="P119">
            <v>36216</v>
          </cell>
          <cell r="Q119">
            <v>35</v>
          </cell>
        </row>
        <row r="120">
          <cell r="B120">
            <v>123</v>
          </cell>
          <cell r="C120" t="str">
            <v>P&amp;M-IND</v>
          </cell>
          <cell r="D120" t="str">
            <v>RF</v>
          </cell>
          <cell r="E120" t="str">
            <v>CIR</v>
          </cell>
          <cell r="F120" t="str">
            <v>STACK HANDLING AND MOLTEN METAL POURING SYSTEM</v>
          </cell>
          <cell r="G120" t="str">
            <v>FAME PVT LTD</v>
          </cell>
          <cell r="H120" t="str">
            <v>I8-741-020</v>
          </cell>
          <cell r="I120" t="str">
            <v>28/01/99</v>
          </cell>
          <cell r="K120">
            <v>5273243</v>
          </cell>
          <cell r="L120">
            <v>5273243</v>
          </cell>
          <cell r="N120">
            <v>1</v>
          </cell>
          <cell r="O120">
            <v>5273243</v>
          </cell>
          <cell r="P120">
            <v>36211</v>
          </cell>
          <cell r="Q120">
            <v>40</v>
          </cell>
        </row>
        <row r="121">
          <cell r="B121">
            <v>182</v>
          </cell>
          <cell r="C121" t="str">
            <v>P&amp;M-IND</v>
          </cell>
          <cell r="D121" t="str">
            <v>RP</v>
          </cell>
          <cell r="E121" t="str">
            <v>CIR</v>
          </cell>
          <cell r="F121" t="str">
            <v>ELECTRONIC PISTON RING TESTER</v>
          </cell>
          <cell r="G121" t="str">
            <v>KUDALE INSTRUMENTS PVT LTD</v>
          </cell>
          <cell r="H121" t="str">
            <v>I8-787-323</v>
          </cell>
          <cell r="I121">
            <v>35987</v>
          </cell>
          <cell r="K121">
            <v>137513</v>
          </cell>
          <cell r="L121">
            <v>137513</v>
          </cell>
          <cell r="N121">
            <v>1</v>
          </cell>
          <cell r="O121">
            <v>137513</v>
          </cell>
          <cell r="P121">
            <v>36219</v>
          </cell>
          <cell r="Q121">
            <v>32</v>
          </cell>
        </row>
        <row r="122">
          <cell r="B122">
            <v>135</v>
          </cell>
          <cell r="C122" t="str">
            <v>P&amp;M-IND</v>
          </cell>
          <cell r="D122" t="str">
            <v>PAW</v>
          </cell>
          <cell r="E122" t="str">
            <v>CIR</v>
          </cell>
          <cell r="F122" t="str">
            <v>KENT OIL METER</v>
          </cell>
          <cell r="G122" t="str">
            <v>S S ENGINEERING INDUSTRIES</v>
          </cell>
          <cell r="H122" t="str">
            <v>I8-782-169</v>
          </cell>
          <cell r="I122" t="str">
            <v>15/06/98</v>
          </cell>
          <cell r="K122">
            <v>26684</v>
          </cell>
          <cell r="L122">
            <v>26684</v>
          </cell>
          <cell r="N122">
            <v>1</v>
          </cell>
          <cell r="O122">
            <v>26684</v>
          </cell>
          <cell r="P122">
            <v>36111</v>
          </cell>
          <cell r="Q122">
            <v>140</v>
          </cell>
        </row>
        <row r="123">
          <cell r="B123">
            <v>134</v>
          </cell>
          <cell r="C123" t="str">
            <v>P&amp;M-IND</v>
          </cell>
          <cell r="D123" t="str">
            <v>RP</v>
          </cell>
          <cell r="E123" t="str">
            <v>CIR</v>
          </cell>
          <cell r="F123" t="str">
            <v xml:space="preserve">HMT - DOUBLE DISC GRINDER </v>
          </cell>
          <cell r="G123" t="str">
            <v>HMT LTD</v>
          </cell>
          <cell r="H123" t="str">
            <v>I8-751-078</v>
          </cell>
          <cell r="I123" t="str">
            <v>31/03/98</v>
          </cell>
          <cell r="K123">
            <v>6608359</v>
          </cell>
          <cell r="L123">
            <v>6608359</v>
          </cell>
          <cell r="N123">
            <v>1</v>
          </cell>
          <cell r="O123">
            <v>6608359</v>
          </cell>
          <cell r="P123">
            <v>36127</v>
          </cell>
          <cell r="Q123">
            <v>124</v>
          </cell>
        </row>
        <row r="124">
          <cell r="B124">
            <v>199</v>
          </cell>
          <cell r="C124" t="str">
            <v>P&amp;M-IND</v>
          </cell>
          <cell r="D124" t="str">
            <v>RF</v>
          </cell>
          <cell r="E124" t="str">
            <v>CIR</v>
          </cell>
          <cell r="F124" t="str">
            <v>ADDITIVE HOIST FOR SAND PLANT</v>
          </cell>
          <cell r="G124" t="str">
            <v>SHIVAM HOOK &amp; TEST</v>
          </cell>
          <cell r="H124" t="str">
            <v>I7-743-169</v>
          </cell>
          <cell r="I124">
            <v>35774</v>
          </cell>
          <cell r="K124">
            <v>95868</v>
          </cell>
          <cell r="L124">
            <v>95868</v>
          </cell>
          <cell r="N124">
            <v>1</v>
          </cell>
          <cell r="O124">
            <v>95868</v>
          </cell>
          <cell r="P124">
            <v>36218</v>
          </cell>
          <cell r="Q124">
            <v>33</v>
          </cell>
        </row>
        <row r="125">
          <cell r="B125">
            <v>202</v>
          </cell>
          <cell r="C125" t="str">
            <v>P&amp;M-IND</v>
          </cell>
          <cell r="D125" t="str">
            <v>CPPR</v>
          </cell>
          <cell r="E125" t="str">
            <v>CIR</v>
          </cell>
          <cell r="F125" t="str">
            <v>CHROME PLATING TANK</v>
          </cell>
          <cell r="G125" t="str">
            <v>AWAL ENGINEERS PVT LTD</v>
          </cell>
          <cell r="H125" t="str">
            <v>I8-751-265</v>
          </cell>
          <cell r="I125">
            <v>35924</v>
          </cell>
          <cell r="K125">
            <v>103622</v>
          </cell>
          <cell r="L125">
            <v>103622</v>
          </cell>
          <cell r="N125">
            <v>1</v>
          </cell>
          <cell r="O125">
            <v>103622</v>
          </cell>
          <cell r="P125">
            <v>36217</v>
          </cell>
          <cell r="Q125">
            <v>34</v>
          </cell>
        </row>
        <row r="126">
          <cell r="B126">
            <v>170</v>
          </cell>
          <cell r="C126" t="str">
            <v>P&amp;M-IND</v>
          </cell>
          <cell r="D126" t="str">
            <v>RP</v>
          </cell>
          <cell r="E126" t="str">
            <v>CIR</v>
          </cell>
          <cell r="F126" t="str">
            <v>ID GROOVING MACHINE</v>
          </cell>
          <cell r="G126" t="str">
            <v>TICO MACHINES PVT. LTD.</v>
          </cell>
          <cell r="H126" t="str">
            <v>I8-751-203</v>
          </cell>
          <cell r="I126" t="str">
            <v>29/12/97</v>
          </cell>
          <cell r="K126">
            <v>2884626</v>
          </cell>
          <cell r="L126">
            <v>2884626</v>
          </cell>
          <cell r="N126">
            <v>2</v>
          </cell>
          <cell r="O126">
            <v>1442313</v>
          </cell>
          <cell r="P126">
            <v>36106</v>
          </cell>
          <cell r="Q126">
            <v>145</v>
          </cell>
        </row>
        <row r="127">
          <cell r="B127">
            <v>212</v>
          </cell>
          <cell r="C127" t="str">
            <v>P&amp;M-IND</v>
          </cell>
          <cell r="D127" t="str">
            <v>RF</v>
          </cell>
          <cell r="E127" t="str">
            <v>CIR</v>
          </cell>
          <cell r="F127" t="str">
            <v>INDUCTION MELTING FURNACE</v>
          </cell>
          <cell r="G127" t="str">
            <v>PILLAR INDUCTION INDIA LTD</v>
          </cell>
          <cell r="H127" t="str">
            <v>I8-751-008</v>
          </cell>
          <cell r="I127">
            <v>35947</v>
          </cell>
          <cell r="K127">
            <v>4024935</v>
          </cell>
          <cell r="L127">
            <v>4024935</v>
          </cell>
          <cell r="N127">
            <v>1</v>
          </cell>
          <cell r="O127">
            <v>4024935</v>
          </cell>
          <cell r="P127">
            <v>36210</v>
          </cell>
          <cell r="Q127">
            <v>41</v>
          </cell>
        </row>
        <row r="128">
          <cell r="B128">
            <v>173</v>
          </cell>
          <cell r="C128" t="str">
            <v>P&amp;M-IND</v>
          </cell>
          <cell r="D128" t="str">
            <v>RP</v>
          </cell>
          <cell r="E128" t="str">
            <v>CIR</v>
          </cell>
          <cell r="F128" t="str">
            <v>GAP GRINDING MACHINE</v>
          </cell>
          <cell r="G128" t="str">
            <v>HMT LTD</v>
          </cell>
          <cell r="H128" t="str">
            <v>I8-751-159</v>
          </cell>
          <cell r="I128">
            <v>35952</v>
          </cell>
          <cell r="K128">
            <v>1690832</v>
          </cell>
          <cell r="L128">
            <v>1690832</v>
          </cell>
          <cell r="N128">
            <v>1</v>
          </cell>
          <cell r="O128">
            <v>1690832</v>
          </cell>
          <cell r="P128">
            <v>36115</v>
          </cell>
          <cell r="Q128">
            <v>136</v>
          </cell>
        </row>
        <row r="129">
          <cell r="B129">
            <v>185</v>
          </cell>
          <cell r="C129" t="str">
            <v>P&amp;M-IND</v>
          </cell>
          <cell r="D129" t="str">
            <v>RF</v>
          </cell>
          <cell r="E129" t="str">
            <v>CIR</v>
          </cell>
          <cell r="F129" t="str">
            <v>STACK ALIGNMENT FIXTURE</v>
          </cell>
          <cell r="G129" t="str">
            <v>EXCEL MACHINE TOOLS</v>
          </cell>
          <cell r="H129" t="str">
            <v>I8-741-136</v>
          </cell>
          <cell r="I129" t="str">
            <v>16/05/98</v>
          </cell>
          <cell r="K129">
            <v>129022</v>
          </cell>
          <cell r="L129">
            <v>129022</v>
          </cell>
          <cell r="N129">
            <v>3</v>
          </cell>
          <cell r="O129">
            <v>43007.333333333336</v>
          </cell>
          <cell r="P129">
            <v>36201</v>
          </cell>
          <cell r="Q129">
            <v>50</v>
          </cell>
        </row>
        <row r="130">
          <cell r="B130">
            <v>133</v>
          </cell>
          <cell r="C130" t="str">
            <v>P&amp;M-IND</v>
          </cell>
          <cell r="D130" t="str">
            <v>RF</v>
          </cell>
          <cell r="E130" t="str">
            <v>CIR</v>
          </cell>
          <cell r="F130" t="str">
            <v>DRILLING MACHINE - BDM/RC-EIFCFO</v>
          </cell>
          <cell r="G130" t="str">
            <v>ZEN INTERNATIONAL</v>
          </cell>
          <cell r="H130" t="str">
            <v>I8-741-261</v>
          </cell>
          <cell r="I130">
            <v>35835</v>
          </cell>
          <cell r="K130">
            <v>21466</v>
          </cell>
          <cell r="L130">
            <v>21466</v>
          </cell>
          <cell r="N130">
            <v>1</v>
          </cell>
          <cell r="O130">
            <v>21466</v>
          </cell>
          <cell r="P130">
            <v>36129</v>
          </cell>
          <cell r="Q130">
            <v>122</v>
          </cell>
        </row>
        <row r="131">
          <cell r="B131">
            <v>131</v>
          </cell>
          <cell r="C131" t="str">
            <v>P&amp;M-IND</v>
          </cell>
          <cell r="D131" t="str">
            <v>RF</v>
          </cell>
          <cell r="E131" t="str">
            <v>CIR</v>
          </cell>
          <cell r="F131" t="str">
            <v>RECTIFIER (HRSSROO)</v>
          </cell>
          <cell r="G131" t="str">
            <v>OM PRAKASH SEHGAL &amp; CO</v>
          </cell>
          <cell r="H131" t="str">
            <v>I8-741-261</v>
          </cell>
          <cell r="I131">
            <v>35835</v>
          </cell>
          <cell r="K131">
            <v>67467</v>
          </cell>
          <cell r="L131">
            <v>67467</v>
          </cell>
          <cell r="N131">
            <v>1</v>
          </cell>
          <cell r="O131">
            <v>67467</v>
          </cell>
          <cell r="P131">
            <v>36129</v>
          </cell>
          <cell r="Q131">
            <v>122</v>
          </cell>
        </row>
        <row r="132">
          <cell r="B132">
            <v>196</v>
          </cell>
          <cell r="C132" t="str">
            <v>P&amp;M-IND</v>
          </cell>
          <cell r="D132" t="str">
            <v>RF</v>
          </cell>
          <cell r="E132" t="str">
            <v>CIR</v>
          </cell>
          <cell r="F132" t="str">
            <v xml:space="preserve">CHAIN HOIST </v>
          </cell>
          <cell r="G132" t="str">
            <v>SHIVAM HOOK &amp; TEST</v>
          </cell>
          <cell r="H132" t="str">
            <v>I8-741-020</v>
          </cell>
          <cell r="I132" t="str">
            <v>28/04/98</v>
          </cell>
          <cell r="K132">
            <v>615322</v>
          </cell>
          <cell r="L132">
            <v>615322</v>
          </cell>
          <cell r="N132">
            <v>10</v>
          </cell>
          <cell r="O132">
            <v>61532.2</v>
          </cell>
          <cell r="P132">
            <v>36216</v>
          </cell>
          <cell r="Q132">
            <v>35</v>
          </cell>
        </row>
        <row r="133">
          <cell r="B133">
            <v>158</v>
          </cell>
          <cell r="C133" t="str">
            <v>P&amp;M-IND</v>
          </cell>
          <cell r="D133" t="str">
            <v>PAW</v>
          </cell>
          <cell r="E133" t="str">
            <v>CIR</v>
          </cell>
          <cell r="F133" t="str">
            <v>FRP COOLING TOWER</v>
          </cell>
          <cell r="G133" t="str">
            <v>MIHIR ENGINEERS LTD</v>
          </cell>
          <cell r="H133" t="str">
            <v>I7-782-135</v>
          </cell>
          <cell r="I133">
            <v>35439</v>
          </cell>
          <cell r="K133">
            <v>475518</v>
          </cell>
          <cell r="L133">
            <v>475518</v>
          </cell>
          <cell r="N133">
            <v>1</v>
          </cell>
          <cell r="O133">
            <v>475518</v>
          </cell>
          <cell r="P133">
            <v>36164</v>
          </cell>
          <cell r="Q133">
            <v>87</v>
          </cell>
        </row>
        <row r="134">
          <cell r="B134">
            <v>38</v>
          </cell>
          <cell r="C134" t="str">
            <v>P&amp;M-IND</v>
          </cell>
          <cell r="D134" t="str">
            <v>RP</v>
          </cell>
          <cell r="E134" t="str">
            <v>CIR</v>
          </cell>
          <cell r="F134" t="str">
            <v>ACE CNC CHUCKER (SPM) M/C</v>
          </cell>
          <cell r="G134" t="str">
            <v>ACE DESIGNERS</v>
          </cell>
          <cell r="H134" t="str">
            <v>I8-751-025</v>
          </cell>
          <cell r="I134">
            <v>35838</v>
          </cell>
          <cell r="J134">
            <v>1972250</v>
          </cell>
          <cell r="K134">
            <v>31194</v>
          </cell>
          <cell r="L134">
            <v>2003444</v>
          </cell>
          <cell r="N134">
            <v>1</v>
          </cell>
          <cell r="O134">
            <v>2003444</v>
          </cell>
          <cell r="P134">
            <v>36054</v>
          </cell>
          <cell r="Q134">
            <v>197</v>
          </cell>
        </row>
        <row r="135">
          <cell r="B135">
            <v>42</v>
          </cell>
          <cell r="C135" t="str">
            <v>P&amp;M-IND</v>
          </cell>
          <cell r="D135" t="str">
            <v>RP</v>
          </cell>
          <cell r="E135" t="str">
            <v>CIR</v>
          </cell>
          <cell r="F135" t="str">
            <v>FILTERATION SYSTEM FOR SEMIFINISH GRINDER</v>
          </cell>
          <cell r="G135" t="str">
            <v>SPAN ASSOCIATES</v>
          </cell>
          <cell r="H135" t="str">
            <v>I8-751-086</v>
          </cell>
          <cell r="I135">
            <v>35891</v>
          </cell>
          <cell r="J135">
            <v>263567</v>
          </cell>
          <cell r="K135">
            <v>4169</v>
          </cell>
          <cell r="L135">
            <v>267736</v>
          </cell>
          <cell r="N135">
            <v>1</v>
          </cell>
          <cell r="O135">
            <v>267736</v>
          </cell>
          <cell r="P135">
            <v>36047</v>
          </cell>
          <cell r="Q135">
            <v>204</v>
          </cell>
        </row>
        <row r="136">
          <cell r="B136">
            <v>44</v>
          </cell>
          <cell r="C136" t="str">
            <v>P&amp;M-IND</v>
          </cell>
          <cell r="D136" t="str">
            <v>RP</v>
          </cell>
          <cell r="E136" t="str">
            <v>CIR</v>
          </cell>
          <cell r="F136" t="str">
            <v>COMPACT BAND FILTERATION SYSTEM</v>
          </cell>
          <cell r="G136" t="str">
            <v>SPAN ASSOCIATES</v>
          </cell>
          <cell r="H136" t="str">
            <v>I8-751-040</v>
          </cell>
          <cell r="I136">
            <v>35843</v>
          </cell>
          <cell r="J136">
            <v>71738</v>
          </cell>
          <cell r="K136">
            <v>1135</v>
          </cell>
          <cell r="L136">
            <v>72873</v>
          </cell>
          <cell r="N136">
            <v>1</v>
          </cell>
          <cell r="O136">
            <v>72873</v>
          </cell>
          <cell r="P136">
            <v>36047</v>
          </cell>
          <cell r="Q136">
            <v>204</v>
          </cell>
        </row>
        <row r="137">
          <cell r="B137">
            <v>11</v>
          </cell>
          <cell r="C137" t="str">
            <v>P&amp;M-IND</v>
          </cell>
          <cell r="D137" t="str">
            <v>RP</v>
          </cell>
          <cell r="E137" t="str">
            <v>CIR</v>
          </cell>
          <cell r="F137" t="str">
            <v>ACE CNC CHUCKER (SPM) M/C</v>
          </cell>
          <cell r="G137" t="str">
            <v>ACE DESIGNERS</v>
          </cell>
          <cell r="H137" t="str">
            <v>I8-751-025</v>
          </cell>
          <cell r="I137">
            <v>35838</v>
          </cell>
          <cell r="J137">
            <v>1970750</v>
          </cell>
          <cell r="K137">
            <v>21569</v>
          </cell>
          <cell r="L137">
            <v>1992319</v>
          </cell>
          <cell r="N137">
            <v>1</v>
          </cell>
          <cell r="O137">
            <v>1992319</v>
          </cell>
          <cell r="P137">
            <v>36068</v>
          </cell>
          <cell r="Q137">
            <v>183</v>
          </cell>
        </row>
        <row r="138">
          <cell r="B138">
            <v>45</v>
          </cell>
          <cell r="C138" t="str">
            <v>P&amp;M-IND</v>
          </cell>
          <cell r="D138" t="str">
            <v>RP</v>
          </cell>
          <cell r="E138" t="str">
            <v>CIR</v>
          </cell>
          <cell r="F138" t="str">
            <v>MAGNATIC SEPARATOR ASSEMBLY FOR CAM TR</v>
          </cell>
          <cell r="G138" t="str">
            <v>SPAN ASSOCIATES</v>
          </cell>
          <cell r="H138" t="str">
            <v>I8-751-040</v>
          </cell>
          <cell r="I138">
            <v>35843</v>
          </cell>
          <cell r="J138">
            <v>35752</v>
          </cell>
          <cell r="K138">
            <v>565</v>
          </cell>
          <cell r="L138">
            <v>36317</v>
          </cell>
          <cell r="N138">
            <v>1</v>
          </cell>
          <cell r="O138">
            <v>36317</v>
          </cell>
          <cell r="P138">
            <v>36047</v>
          </cell>
          <cell r="Q138">
            <v>204</v>
          </cell>
        </row>
        <row r="139">
          <cell r="B139">
            <v>159</v>
          </cell>
          <cell r="C139" t="str">
            <v>P&amp;M-IND</v>
          </cell>
          <cell r="D139" t="str">
            <v>WE</v>
          </cell>
          <cell r="E139" t="str">
            <v>CIR</v>
          </cell>
          <cell r="F139" t="str">
            <v>ELECTROSTATIC SCALE CONTROL SYSTEM</v>
          </cell>
          <cell r="G139" t="str">
            <v>AKAR IMPEX</v>
          </cell>
          <cell r="H139" t="str">
            <v>I8-782-169</v>
          </cell>
          <cell r="I139" t="str">
            <v>15/06/98</v>
          </cell>
          <cell r="K139">
            <v>120896</v>
          </cell>
          <cell r="L139">
            <v>120896</v>
          </cell>
          <cell r="N139">
            <v>1</v>
          </cell>
          <cell r="O139">
            <v>120896</v>
          </cell>
          <cell r="P139">
            <v>36042</v>
          </cell>
          <cell r="Q139">
            <v>209</v>
          </cell>
        </row>
        <row r="140">
          <cell r="B140">
            <v>49</v>
          </cell>
          <cell r="C140" t="str">
            <v>P&amp;M-IND</v>
          </cell>
          <cell r="D140" t="str">
            <v>RP</v>
          </cell>
          <cell r="E140" t="str">
            <v>CIR</v>
          </cell>
          <cell r="F140" t="str">
            <v>FILTERATION SYSTEM FOR R GRINDERS</v>
          </cell>
          <cell r="G140" t="str">
            <v>SPAN ASSOCIATES</v>
          </cell>
          <cell r="H140" t="str">
            <v>I8-751-114</v>
          </cell>
          <cell r="I140">
            <v>35914</v>
          </cell>
          <cell r="J140">
            <v>52260</v>
          </cell>
          <cell r="K140">
            <v>827</v>
          </cell>
          <cell r="L140">
            <v>53087</v>
          </cell>
          <cell r="N140">
            <v>1</v>
          </cell>
          <cell r="O140">
            <v>53087</v>
          </cell>
          <cell r="P140">
            <v>36047</v>
          </cell>
          <cell r="Q140">
            <v>204</v>
          </cell>
        </row>
        <row r="141">
          <cell r="B141">
            <v>57</v>
          </cell>
          <cell r="C141" t="str">
            <v>P&amp;M-IND</v>
          </cell>
          <cell r="D141" t="str">
            <v>CPPR</v>
          </cell>
          <cell r="E141" t="str">
            <v>CIR</v>
          </cell>
          <cell r="F141" t="str">
            <v>EXHAUST FANS</v>
          </cell>
          <cell r="G141" t="str">
            <v>SINGHAL ELECTRICALS</v>
          </cell>
          <cell r="H141" t="str">
            <v>I8-782-146</v>
          </cell>
          <cell r="I141">
            <v>35942</v>
          </cell>
          <cell r="J141">
            <v>36176</v>
          </cell>
          <cell r="K141">
            <v>396</v>
          </cell>
          <cell r="L141">
            <v>36572</v>
          </cell>
          <cell r="N141">
            <v>6</v>
          </cell>
          <cell r="O141">
            <v>6095.333333333333</v>
          </cell>
          <cell r="P141">
            <v>36040</v>
          </cell>
          <cell r="Q141">
            <v>211</v>
          </cell>
        </row>
        <row r="142">
          <cell r="B142">
            <v>43</v>
          </cell>
          <cell r="C142" t="str">
            <v>P&amp;M-IND</v>
          </cell>
          <cell r="D142" t="str">
            <v>RP</v>
          </cell>
          <cell r="E142" t="str">
            <v>CIR</v>
          </cell>
          <cell r="F142" t="str">
            <v>FILTERATION SYSTEM FOR CAM TURNING</v>
          </cell>
          <cell r="G142" t="str">
            <v>SPAN ASSOCIATES</v>
          </cell>
          <cell r="H142" t="str">
            <v>I8-751-086</v>
          </cell>
          <cell r="I142">
            <v>35891</v>
          </cell>
          <cell r="J142">
            <v>166366</v>
          </cell>
          <cell r="K142">
            <v>2632</v>
          </cell>
          <cell r="L142">
            <v>168998</v>
          </cell>
          <cell r="N142">
            <v>1</v>
          </cell>
          <cell r="O142">
            <v>168998</v>
          </cell>
          <cell r="P142">
            <v>36047</v>
          </cell>
          <cell r="Q142">
            <v>204</v>
          </cell>
        </row>
        <row r="143">
          <cell r="B143">
            <v>67</v>
          </cell>
          <cell r="C143" t="str">
            <v>P&amp;M-IND</v>
          </cell>
          <cell r="D143" t="str">
            <v>RP</v>
          </cell>
          <cell r="E143" t="str">
            <v>CIR</v>
          </cell>
          <cell r="F143" t="str">
            <v>GAP GRINDING MACHINE</v>
          </cell>
          <cell r="G143" t="str">
            <v>HMT LTD</v>
          </cell>
          <cell r="H143" t="str">
            <v>I7-751-197</v>
          </cell>
          <cell r="I143">
            <v>35787</v>
          </cell>
          <cell r="J143">
            <v>1717055</v>
          </cell>
          <cell r="K143">
            <v>27157</v>
          </cell>
          <cell r="L143">
            <v>1744212</v>
          </cell>
          <cell r="N143">
            <v>1</v>
          </cell>
          <cell r="O143">
            <v>1744212</v>
          </cell>
          <cell r="P143">
            <v>36047</v>
          </cell>
          <cell r="Q143">
            <v>204</v>
          </cell>
        </row>
        <row r="144">
          <cell r="B144">
            <v>48</v>
          </cell>
          <cell r="C144" t="str">
            <v>P&amp;M-IND</v>
          </cell>
          <cell r="D144" t="str">
            <v>RP</v>
          </cell>
          <cell r="E144" t="str">
            <v>CIR</v>
          </cell>
          <cell r="F144" t="str">
            <v>FILTERATION SYSTEM FOR PRE CONVEYOR</v>
          </cell>
          <cell r="G144" t="str">
            <v>SPAN ASSOCIATES</v>
          </cell>
          <cell r="H144" t="str">
            <v>I8-751-114</v>
          </cell>
          <cell r="I144">
            <v>35914</v>
          </cell>
          <cell r="J144">
            <v>802340</v>
          </cell>
          <cell r="K144">
            <v>12690</v>
          </cell>
          <cell r="L144">
            <v>815030</v>
          </cell>
          <cell r="N144">
            <v>1</v>
          </cell>
          <cell r="O144">
            <v>815030</v>
          </cell>
          <cell r="P144">
            <v>36047</v>
          </cell>
          <cell r="Q144">
            <v>204</v>
          </cell>
        </row>
        <row r="145">
          <cell r="B145">
            <v>115</v>
          </cell>
          <cell r="C145" t="str">
            <v>P&amp;M-IND</v>
          </cell>
          <cell r="D145" t="str">
            <v>RP</v>
          </cell>
          <cell r="E145" t="str">
            <v>CIR</v>
          </cell>
          <cell r="F145" t="str">
            <v>MAGNETIC SEPARATOR</v>
          </cell>
          <cell r="G145" t="str">
            <v>SPAN ASSOCIATES</v>
          </cell>
          <cell r="H145" t="str">
            <v>I8-751-040</v>
          </cell>
          <cell r="I145">
            <v>35843</v>
          </cell>
          <cell r="J145">
            <v>34806</v>
          </cell>
          <cell r="K145">
            <v>550</v>
          </cell>
          <cell r="L145">
            <v>35356</v>
          </cell>
          <cell r="N145">
            <v>1</v>
          </cell>
          <cell r="O145">
            <v>35356</v>
          </cell>
          <cell r="P145">
            <v>36047</v>
          </cell>
          <cell r="Q145">
            <v>204</v>
          </cell>
        </row>
        <row r="146">
          <cell r="B146">
            <v>37</v>
          </cell>
          <cell r="C146" t="str">
            <v>P&amp;M-IND</v>
          </cell>
          <cell r="D146" t="str">
            <v>PAW</v>
          </cell>
          <cell r="E146" t="str">
            <v>CIR</v>
          </cell>
          <cell r="F146" t="str">
            <v>DISTRIBUTION TRANSFORMER</v>
          </cell>
          <cell r="G146" t="str">
            <v>VOLTAMP TRANSFORMERS LTD</v>
          </cell>
          <cell r="H146" t="str">
            <v>I8-782-038</v>
          </cell>
          <cell r="I146">
            <v>35838</v>
          </cell>
          <cell r="J146">
            <v>894832</v>
          </cell>
          <cell r="K146">
            <v>318612</v>
          </cell>
          <cell r="L146">
            <v>1213444</v>
          </cell>
          <cell r="N146">
            <v>1</v>
          </cell>
          <cell r="O146">
            <v>1213444</v>
          </cell>
          <cell r="P146">
            <v>36040</v>
          </cell>
          <cell r="Q146">
            <v>211</v>
          </cell>
        </row>
        <row r="147">
          <cell r="B147">
            <v>111</v>
          </cell>
          <cell r="C147" t="str">
            <v>P&amp;M-IND</v>
          </cell>
          <cell r="D147" t="str">
            <v>WE</v>
          </cell>
          <cell r="E147" t="str">
            <v>CIR</v>
          </cell>
          <cell r="F147" t="str">
            <v>AIR FILTER KIT</v>
          </cell>
          <cell r="G147" t="str">
            <v>GHAZIABAD ENGINEERS &amp; MACHINES P LTD</v>
          </cell>
          <cell r="H147" t="str">
            <v>I7-782-151</v>
          </cell>
          <cell r="I147">
            <v>35693</v>
          </cell>
          <cell r="J147">
            <v>44958</v>
          </cell>
          <cell r="K147">
            <v>492</v>
          </cell>
          <cell r="L147">
            <v>45450</v>
          </cell>
          <cell r="N147">
            <v>4</v>
          </cell>
          <cell r="O147">
            <v>11362.5</v>
          </cell>
          <cell r="P147">
            <v>35943</v>
          </cell>
          <cell r="Q147">
            <v>308</v>
          </cell>
        </row>
        <row r="148">
          <cell r="B148">
            <v>84</v>
          </cell>
          <cell r="C148" t="str">
            <v>P&amp;M-IND</v>
          </cell>
          <cell r="D148" t="str">
            <v>RP</v>
          </cell>
          <cell r="E148" t="str">
            <v>CIR</v>
          </cell>
          <cell r="F148" t="str">
            <v>SURTRONIC 3 SURFACE FINISH TESTING M/C</v>
          </cell>
          <cell r="G148" t="str">
            <v>MACHINE TOOLS INDIA LTD</v>
          </cell>
          <cell r="H148" t="str">
            <v>I8-751-140</v>
          </cell>
          <cell r="I148">
            <v>35939</v>
          </cell>
          <cell r="J148">
            <v>156000</v>
          </cell>
          <cell r="K148">
            <v>1707</v>
          </cell>
          <cell r="L148">
            <v>157707</v>
          </cell>
          <cell r="N148">
            <v>1</v>
          </cell>
          <cell r="O148">
            <v>157707</v>
          </cell>
          <cell r="P148">
            <v>35992</v>
          </cell>
          <cell r="Q148">
            <v>259</v>
          </cell>
        </row>
        <row r="149">
          <cell r="B149">
            <v>105</v>
          </cell>
          <cell r="C149" t="str">
            <v>P&amp;M-IND</v>
          </cell>
          <cell r="D149" t="str">
            <v>WE</v>
          </cell>
          <cell r="E149" t="str">
            <v>CIR</v>
          </cell>
          <cell r="F149" t="str">
            <v>FRP COOLING TOWER</v>
          </cell>
          <cell r="G149" t="str">
            <v>MIHIR ENGINEERS LTD</v>
          </cell>
          <cell r="H149" t="str">
            <v>I7-782-151</v>
          </cell>
          <cell r="I149">
            <v>36058</v>
          </cell>
          <cell r="J149">
            <v>153806</v>
          </cell>
          <cell r="K149">
            <v>1683</v>
          </cell>
          <cell r="L149">
            <v>155489</v>
          </cell>
          <cell r="N149">
            <v>1</v>
          </cell>
          <cell r="O149">
            <v>155489</v>
          </cell>
          <cell r="P149">
            <v>35943</v>
          </cell>
          <cell r="Q149">
            <v>308</v>
          </cell>
        </row>
        <row r="150">
          <cell r="B150">
            <v>107</v>
          </cell>
          <cell r="C150" t="str">
            <v>P&amp;M-IND</v>
          </cell>
          <cell r="D150" t="str">
            <v>WE</v>
          </cell>
          <cell r="E150" t="str">
            <v>CIR</v>
          </cell>
          <cell r="F150" t="str">
            <v>AUTOMATIC BATTERIES</v>
          </cell>
          <cell r="G150" t="str">
            <v>VAISHALI ENTERPRISES</v>
          </cell>
          <cell r="H150" t="str">
            <v>I7-782-151</v>
          </cell>
          <cell r="I150">
            <v>36058</v>
          </cell>
          <cell r="J150">
            <v>52130</v>
          </cell>
          <cell r="K150">
            <v>571</v>
          </cell>
          <cell r="L150">
            <v>52701</v>
          </cell>
          <cell r="N150">
            <v>8</v>
          </cell>
          <cell r="O150">
            <v>6587.625</v>
          </cell>
          <cell r="P150">
            <v>35943</v>
          </cell>
          <cell r="Q150">
            <v>308</v>
          </cell>
        </row>
        <row r="151">
          <cell r="B151">
            <v>58</v>
          </cell>
          <cell r="C151" t="str">
            <v>P&amp;M-IND</v>
          </cell>
          <cell r="D151" t="str">
            <v>RP</v>
          </cell>
          <cell r="E151" t="str">
            <v>CIR</v>
          </cell>
          <cell r="F151" t="str">
            <v>FILTERATION SYSTEM FOR HONNING M/C</v>
          </cell>
          <cell r="G151" t="str">
            <v>SPAN ASSOCIATES</v>
          </cell>
          <cell r="H151" t="str">
            <v>I8-751-086</v>
          </cell>
          <cell r="I151">
            <v>35891</v>
          </cell>
          <cell r="J151">
            <v>323641</v>
          </cell>
          <cell r="K151">
            <v>5119</v>
          </cell>
          <cell r="L151">
            <v>328760</v>
          </cell>
          <cell r="N151">
            <v>1</v>
          </cell>
          <cell r="O151">
            <v>328760</v>
          </cell>
          <cell r="P151">
            <v>36047</v>
          </cell>
          <cell r="Q151">
            <v>204</v>
          </cell>
        </row>
        <row r="152">
          <cell r="B152">
            <v>109</v>
          </cell>
          <cell r="C152" t="str">
            <v>P&amp;M-IND</v>
          </cell>
          <cell r="D152" t="str">
            <v>WE</v>
          </cell>
          <cell r="E152" t="str">
            <v>CIR</v>
          </cell>
          <cell r="F152" t="str">
            <v>KENT OIL METER</v>
          </cell>
          <cell r="G152" t="str">
            <v>S.S.APPLIANCES</v>
          </cell>
          <cell r="H152" t="str">
            <v>I7-782-151</v>
          </cell>
          <cell r="I152">
            <v>35693</v>
          </cell>
          <cell r="J152">
            <v>43657</v>
          </cell>
          <cell r="K152">
            <v>478</v>
          </cell>
          <cell r="L152">
            <v>44135</v>
          </cell>
          <cell r="N152">
            <v>1</v>
          </cell>
          <cell r="O152">
            <v>44135</v>
          </cell>
          <cell r="P152">
            <v>35943</v>
          </cell>
          <cell r="Q152">
            <v>308</v>
          </cell>
        </row>
        <row r="153">
          <cell r="B153">
            <v>73</v>
          </cell>
          <cell r="C153" t="str">
            <v>P&amp;M-IND</v>
          </cell>
          <cell r="D153" t="str">
            <v>WE</v>
          </cell>
          <cell r="E153" t="str">
            <v>CIR</v>
          </cell>
          <cell r="F153" t="str">
            <v>EXHAUST FANS</v>
          </cell>
          <cell r="G153" t="str">
            <v>SINGHAL ELECTRICALS</v>
          </cell>
          <cell r="H153" t="str">
            <v>I7-782-151</v>
          </cell>
          <cell r="I153">
            <v>35693</v>
          </cell>
          <cell r="J153">
            <v>53400</v>
          </cell>
          <cell r="K153">
            <v>584</v>
          </cell>
          <cell r="L153">
            <v>53984</v>
          </cell>
          <cell r="N153">
            <v>4</v>
          </cell>
          <cell r="O153">
            <v>13496</v>
          </cell>
          <cell r="P153">
            <v>36006</v>
          </cell>
          <cell r="Q153">
            <v>245</v>
          </cell>
        </row>
        <row r="154">
          <cell r="B154">
            <v>72</v>
          </cell>
          <cell r="C154" t="str">
            <v>P&amp;M-IND</v>
          </cell>
          <cell r="D154" t="str">
            <v>RP</v>
          </cell>
          <cell r="E154" t="str">
            <v>CIR</v>
          </cell>
          <cell r="F154" t="str">
            <v>GAP GRINDING MACHINE</v>
          </cell>
          <cell r="G154" t="str">
            <v>HMT LTD</v>
          </cell>
          <cell r="H154" t="str">
            <v>I7-751-197</v>
          </cell>
          <cell r="I154">
            <v>35787</v>
          </cell>
          <cell r="J154">
            <v>1668042</v>
          </cell>
          <cell r="K154">
            <v>18256</v>
          </cell>
          <cell r="L154">
            <v>1686298</v>
          </cell>
          <cell r="N154">
            <v>1</v>
          </cell>
          <cell r="O154">
            <v>1686298</v>
          </cell>
          <cell r="P154">
            <v>36003</v>
          </cell>
          <cell r="Q154">
            <v>248</v>
          </cell>
        </row>
        <row r="155">
          <cell r="B155">
            <v>78</v>
          </cell>
          <cell r="C155" t="str">
            <v>P&amp;M-IND</v>
          </cell>
          <cell r="D155" t="str">
            <v>CPPR</v>
          </cell>
          <cell r="E155" t="str">
            <v>CIR</v>
          </cell>
          <cell r="F155" t="str">
            <v>EXHAUST FANS</v>
          </cell>
          <cell r="G155" t="str">
            <v>SINGHAL ELECTRICALS</v>
          </cell>
          <cell r="H155" t="str">
            <v>I8-782-146</v>
          </cell>
          <cell r="I155">
            <v>35942</v>
          </cell>
          <cell r="J155">
            <v>24117</v>
          </cell>
          <cell r="K155">
            <v>264</v>
          </cell>
          <cell r="L155">
            <v>24381</v>
          </cell>
          <cell r="N155">
            <v>4</v>
          </cell>
          <cell r="O155">
            <v>6095.25</v>
          </cell>
          <cell r="P155">
            <v>36006</v>
          </cell>
          <cell r="Q155">
            <v>245</v>
          </cell>
        </row>
        <row r="156">
          <cell r="B156">
            <v>114</v>
          </cell>
          <cell r="C156" t="str">
            <v>P&amp;M-IND</v>
          </cell>
          <cell r="D156" t="str">
            <v>RP</v>
          </cell>
          <cell r="E156" t="str">
            <v>CIR</v>
          </cell>
          <cell r="F156" t="str">
            <v>FILTERATION SYSTEM FOR NESSEI GRINDER</v>
          </cell>
          <cell r="G156" t="str">
            <v>SPAN ASSOCIATES</v>
          </cell>
          <cell r="H156" t="str">
            <v>I8-751-086</v>
          </cell>
          <cell r="I156">
            <v>35891</v>
          </cell>
          <cell r="J156">
            <v>264966</v>
          </cell>
          <cell r="K156">
            <v>4190</v>
          </cell>
          <cell r="L156">
            <v>269156</v>
          </cell>
          <cell r="N156">
            <v>1</v>
          </cell>
          <cell r="O156">
            <v>269156</v>
          </cell>
          <cell r="P156">
            <v>36047</v>
          </cell>
          <cell r="Q156">
            <v>204</v>
          </cell>
        </row>
        <row r="157">
          <cell r="B157">
            <v>143</v>
          </cell>
          <cell r="C157" t="str">
            <v>P&amp;M-IND</v>
          </cell>
          <cell r="D157" t="str">
            <v>RP</v>
          </cell>
          <cell r="E157" t="str">
            <v>CIR</v>
          </cell>
          <cell r="F157" t="str">
            <v>MANDREL CLAMPING MACHINE</v>
          </cell>
          <cell r="G157" t="str">
            <v>SRB MACHINES PVT LTD</v>
          </cell>
          <cell r="H157" t="str">
            <v>I8-751-105</v>
          </cell>
          <cell r="I157" t="str">
            <v>20.04.98</v>
          </cell>
          <cell r="K157">
            <v>696482</v>
          </cell>
          <cell r="L157">
            <v>696482</v>
          </cell>
          <cell r="N157">
            <v>1</v>
          </cell>
          <cell r="O157">
            <v>696482</v>
          </cell>
          <cell r="P157">
            <v>36216</v>
          </cell>
          <cell r="Q157">
            <v>35</v>
          </cell>
        </row>
        <row r="158">
          <cell r="B158">
            <v>3</v>
          </cell>
          <cell r="C158" t="str">
            <v>P&amp;M-IND</v>
          </cell>
          <cell r="D158" t="str">
            <v>RP</v>
          </cell>
          <cell r="E158" t="str">
            <v>CIR</v>
          </cell>
          <cell r="F158" t="str">
            <v>TWIN SPINDLE SLOTTING M/C</v>
          </cell>
          <cell r="G158" t="str">
            <v>TAURUS PVT LTD</v>
          </cell>
          <cell r="H158" t="str">
            <v>I8-751-011</v>
          </cell>
          <cell r="I158">
            <v>35807</v>
          </cell>
          <cell r="J158">
            <v>2430090</v>
          </cell>
          <cell r="K158">
            <v>53682</v>
          </cell>
          <cell r="L158">
            <v>2483772</v>
          </cell>
          <cell r="N158">
            <v>1</v>
          </cell>
          <cell r="O158">
            <v>2483772</v>
          </cell>
          <cell r="P158">
            <v>36063</v>
          </cell>
          <cell r="Q158">
            <v>188</v>
          </cell>
        </row>
        <row r="159">
          <cell r="B159">
            <v>26</v>
          </cell>
          <cell r="C159" t="str">
            <v>P&amp;M-IND</v>
          </cell>
          <cell r="D159" t="str">
            <v>CPPR</v>
          </cell>
          <cell r="E159" t="str">
            <v>CIR</v>
          </cell>
          <cell r="F159" t="str">
            <v>CHROME PLATING PLANT</v>
          </cell>
          <cell r="G159" t="str">
            <v>GRAUER &amp; WEIL INDIA LTD</v>
          </cell>
          <cell r="H159" t="str">
            <v>I8-751-073</v>
          </cell>
          <cell r="I159">
            <v>35874</v>
          </cell>
          <cell r="J159">
            <v>7683740</v>
          </cell>
          <cell r="K159">
            <v>2556898</v>
          </cell>
          <cell r="L159">
            <v>10240638</v>
          </cell>
          <cell r="N159">
            <v>1</v>
          </cell>
          <cell r="O159">
            <v>10240638</v>
          </cell>
          <cell r="P159">
            <v>36175</v>
          </cell>
          <cell r="Q159">
            <v>76</v>
          </cell>
        </row>
        <row r="160">
          <cell r="B160">
            <v>18</v>
          </cell>
          <cell r="C160" t="str">
            <v>P&amp;M-IND</v>
          </cell>
          <cell r="D160" t="str">
            <v>RP</v>
          </cell>
          <cell r="E160" t="str">
            <v>CIR</v>
          </cell>
          <cell r="F160" t="str">
            <v>ELECTRONIC WEIGHING BALANCE</v>
          </cell>
          <cell r="G160" t="str">
            <v>SUN-SHINE WEUGH SYSTEM P LTD</v>
          </cell>
          <cell r="H160" t="str">
            <v>I8-755-177</v>
          </cell>
          <cell r="I160">
            <v>35971</v>
          </cell>
          <cell r="J160">
            <v>21960</v>
          </cell>
          <cell r="K160">
            <v>854</v>
          </cell>
          <cell r="L160">
            <v>22814</v>
          </cell>
          <cell r="N160">
            <v>1</v>
          </cell>
          <cell r="O160">
            <v>22814</v>
          </cell>
          <cell r="P160">
            <v>36061</v>
          </cell>
          <cell r="Q160">
            <v>190</v>
          </cell>
        </row>
        <row r="161">
          <cell r="B161">
            <v>25</v>
          </cell>
          <cell r="C161" t="str">
            <v>P&amp;M-IND</v>
          </cell>
          <cell r="D161" t="str">
            <v>RP</v>
          </cell>
          <cell r="E161" t="str">
            <v>CIR</v>
          </cell>
          <cell r="F161" t="str">
            <v>ACE CNC CHUCKER (SPM) M/C</v>
          </cell>
          <cell r="G161" t="str">
            <v>ACE DESIGNERS</v>
          </cell>
          <cell r="H161" t="str">
            <v>I8-751-025</v>
          </cell>
          <cell r="I161">
            <v>35838</v>
          </cell>
          <cell r="J161">
            <v>3937500</v>
          </cell>
          <cell r="K161">
            <v>62276</v>
          </cell>
          <cell r="L161">
            <v>3999776</v>
          </cell>
          <cell r="N161">
            <v>2</v>
          </cell>
          <cell r="O161">
            <v>1999888</v>
          </cell>
          <cell r="P161">
            <v>36063</v>
          </cell>
          <cell r="Q161">
            <v>188</v>
          </cell>
        </row>
        <row r="162">
          <cell r="B162">
            <v>22</v>
          </cell>
          <cell r="C162" t="str">
            <v>P&amp;M-IND</v>
          </cell>
          <cell r="D162" t="str">
            <v>RP</v>
          </cell>
          <cell r="E162" t="str">
            <v>CIR</v>
          </cell>
          <cell r="F162" t="str">
            <v>VERTICAL CAROUSEL SYSTEM</v>
          </cell>
          <cell r="G162" t="str">
            <v>INTELLIGENT CONV &amp; STACKERS P LTD</v>
          </cell>
          <cell r="H162" t="str">
            <v>I8-751-202</v>
          </cell>
          <cell r="I162">
            <v>35990</v>
          </cell>
          <cell r="J162">
            <v>326969</v>
          </cell>
          <cell r="K162">
            <v>5172</v>
          </cell>
          <cell r="L162">
            <v>332141</v>
          </cell>
          <cell r="N162">
            <v>1</v>
          </cell>
          <cell r="O162">
            <v>332141</v>
          </cell>
          <cell r="P162">
            <v>36055</v>
          </cell>
          <cell r="Q162">
            <v>196</v>
          </cell>
        </row>
        <row r="163">
          <cell r="B163">
            <v>66</v>
          </cell>
          <cell r="C163" t="str">
            <v>P&amp;M-IND</v>
          </cell>
          <cell r="D163" t="str">
            <v>RP</v>
          </cell>
          <cell r="E163" t="str">
            <v>CIR</v>
          </cell>
          <cell r="F163" t="str">
            <v>DUOBLE DISC GRINDER GDS-224</v>
          </cell>
          <cell r="G163" t="str">
            <v>HMT LTD</v>
          </cell>
          <cell r="H163" t="str">
            <v>I7-751-198</v>
          </cell>
          <cell r="I163">
            <v>35787</v>
          </cell>
          <cell r="J163">
            <v>6537355</v>
          </cell>
          <cell r="K163">
            <v>103395</v>
          </cell>
          <cell r="L163">
            <v>6640750</v>
          </cell>
          <cell r="N163">
            <v>1</v>
          </cell>
          <cell r="O163">
            <v>6640750</v>
          </cell>
          <cell r="P163">
            <v>36054</v>
          </cell>
          <cell r="Q163">
            <v>197</v>
          </cell>
        </row>
        <row r="164">
          <cell r="B164">
            <v>1</v>
          </cell>
          <cell r="C164" t="str">
            <v>P&amp;M-IND</v>
          </cell>
          <cell r="D164" t="str">
            <v>RP</v>
          </cell>
          <cell r="E164" t="str">
            <v>CIR</v>
          </cell>
          <cell r="F164" t="str">
            <v>FILTERATION SYSTEM FOR FINISH GRINDER</v>
          </cell>
          <cell r="G164" t="str">
            <v>SPAN ASSOCIATES</v>
          </cell>
          <cell r="H164" t="str">
            <v>I8-751-086</v>
          </cell>
          <cell r="I164">
            <v>35891</v>
          </cell>
          <cell r="J164">
            <v>386432</v>
          </cell>
          <cell r="K164">
            <v>6112</v>
          </cell>
          <cell r="L164">
            <v>392544</v>
          </cell>
          <cell r="N164">
            <v>1</v>
          </cell>
          <cell r="O164">
            <v>392544</v>
          </cell>
          <cell r="P164">
            <v>36047</v>
          </cell>
          <cell r="Q164">
            <v>204</v>
          </cell>
        </row>
        <row r="165">
          <cell r="B165">
            <v>96</v>
          </cell>
          <cell r="C165" t="str">
            <v>P&amp;M-IND</v>
          </cell>
          <cell r="D165" t="str">
            <v>R&amp;D</v>
          </cell>
          <cell r="E165" t="str">
            <v>GEN</v>
          </cell>
          <cell r="F165" t="str">
            <v>ENGINE ASSEMBLY</v>
          </cell>
          <cell r="G165" t="str">
            <v>NIPUN MOTORS P LTD</v>
          </cell>
          <cell r="H165" t="str">
            <v>I8-785-051</v>
          </cell>
          <cell r="I165">
            <v>35857</v>
          </cell>
          <cell r="J165">
            <v>113655</v>
          </cell>
          <cell r="L165">
            <v>113655</v>
          </cell>
          <cell r="N165">
            <v>1</v>
          </cell>
          <cell r="O165">
            <v>113655</v>
          </cell>
          <cell r="P165">
            <v>35964</v>
          </cell>
          <cell r="Q165">
            <v>287</v>
          </cell>
        </row>
        <row r="166">
          <cell r="B166">
            <v>118</v>
          </cell>
          <cell r="C166" t="str">
            <v>P&amp;M-IND</v>
          </cell>
          <cell r="D166" t="str">
            <v>PP</v>
          </cell>
          <cell r="E166" t="str">
            <v>GEN</v>
          </cell>
          <cell r="F166" t="str">
            <v>ACCEELEROMETER (308B03 SL NO 25706)</v>
          </cell>
          <cell r="G166" t="str">
            <v>SYSCON INSTRUMENTS PVT LTD</v>
          </cell>
          <cell r="H166" t="str">
            <v>I8-721-300</v>
          </cell>
          <cell r="I166" t="str">
            <v>22/10/98</v>
          </cell>
          <cell r="K166">
            <v>47802</v>
          </cell>
          <cell r="L166">
            <v>47802</v>
          </cell>
          <cell r="N166">
            <v>1</v>
          </cell>
          <cell r="O166">
            <v>47802</v>
          </cell>
          <cell r="P166">
            <v>36182</v>
          </cell>
          <cell r="Q166">
            <v>69</v>
          </cell>
        </row>
        <row r="167">
          <cell r="B167">
            <v>50</v>
          </cell>
          <cell r="C167" t="str">
            <v>P&amp;M-IND</v>
          </cell>
          <cell r="D167" t="str">
            <v>RP</v>
          </cell>
          <cell r="E167" t="str">
            <v>GEN</v>
          </cell>
          <cell r="F167" t="str">
            <v>DRAFTING MACHINE</v>
          </cell>
          <cell r="G167" t="str">
            <v>THE RAJA BAHADUR MOTILAL POONA MILLS LTD</v>
          </cell>
          <cell r="H167" t="str">
            <v>I8-751-226</v>
          </cell>
          <cell r="I167">
            <v>36007</v>
          </cell>
          <cell r="J167">
            <v>22095</v>
          </cell>
          <cell r="L167">
            <v>22095</v>
          </cell>
          <cell r="N167">
            <v>1</v>
          </cell>
          <cell r="O167">
            <v>22095</v>
          </cell>
          <cell r="P167">
            <v>36011</v>
          </cell>
          <cell r="Q167">
            <v>240</v>
          </cell>
        </row>
        <row r="168">
          <cell r="B168">
            <v>80</v>
          </cell>
          <cell r="C168" t="str">
            <v>P&amp;M-IND</v>
          </cell>
          <cell r="D168" t="str">
            <v>WE</v>
          </cell>
          <cell r="E168" t="str">
            <v>GEN</v>
          </cell>
          <cell r="F168" t="str">
            <v>WALL MOUNTED FANS</v>
          </cell>
          <cell r="G168" t="str">
            <v>USHMA TRADERS</v>
          </cell>
          <cell r="H168" t="str">
            <v>I8-782-169</v>
          </cell>
          <cell r="I168">
            <v>35978</v>
          </cell>
          <cell r="J168">
            <v>53400</v>
          </cell>
          <cell r="L168">
            <v>53400</v>
          </cell>
          <cell r="N168">
            <v>4</v>
          </cell>
          <cell r="O168">
            <v>13350</v>
          </cell>
          <cell r="P168">
            <v>36028</v>
          </cell>
          <cell r="Q168">
            <v>223</v>
          </cell>
        </row>
        <row r="169">
          <cell r="B169">
            <v>32</v>
          </cell>
          <cell r="C169" t="str">
            <v>P&amp;M-IND</v>
          </cell>
          <cell r="D169" t="str">
            <v>PIN</v>
          </cell>
          <cell r="E169" t="str">
            <v>GEN</v>
          </cell>
          <cell r="F169" t="str">
            <v>ULTRA ISOLATION TRANSFORMER</v>
          </cell>
          <cell r="G169" t="str">
            <v>NEEL CONTROLS</v>
          </cell>
          <cell r="H169" t="str">
            <v>I8-771-098</v>
          </cell>
          <cell r="I169">
            <v>35898</v>
          </cell>
          <cell r="J169">
            <v>14009</v>
          </cell>
          <cell r="L169">
            <v>14009</v>
          </cell>
          <cell r="N169">
            <v>1</v>
          </cell>
          <cell r="O169">
            <v>14009</v>
          </cell>
          <cell r="P169">
            <v>36011</v>
          </cell>
          <cell r="Q169">
            <v>240</v>
          </cell>
        </row>
        <row r="170">
          <cell r="B170">
            <v>47</v>
          </cell>
          <cell r="C170" t="str">
            <v>P&amp;M-IND</v>
          </cell>
          <cell r="D170" t="str">
            <v>PP</v>
          </cell>
          <cell r="E170" t="str">
            <v>GEN</v>
          </cell>
          <cell r="F170" t="str">
            <v>ELECTRONIC TOP LOADING BALANCE</v>
          </cell>
          <cell r="G170" t="str">
            <v>JICO ELECWEIGH SYSTEM</v>
          </cell>
          <cell r="H170" t="str">
            <v>I8-729-115</v>
          </cell>
          <cell r="I170">
            <v>35991</v>
          </cell>
          <cell r="J170">
            <v>12020</v>
          </cell>
          <cell r="L170">
            <v>12020</v>
          </cell>
          <cell r="N170">
            <v>1</v>
          </cell>
          <cell r="O170">
            <v>12020</v>
          </cell>
          <cell r="P170">
            <v>36035</v>
          </cell>
          <cell r="Q170">
            <v>216</v>
          </cell>
        </row>
        <row r="171">
          <cell r="B171">
            <v>191</v>
          </cell>
          <cell r="C171" t="str">
            <v>P&amp;M-IND</v>
          </cell>
          <cell r="D171" t="str">
            <v>TR</v>
          </cell>
          <cell r="E171" t="str">
            <v>GEN</v>
          </cell>
          <cell r="F171" t="str">
            <v>DIGITAL READ OUT (LINEAR MEASURING SYSTEM)</v>
          </cell>
          <cell r="G171" t="str">
            <v>AIDEES ELECTRONICS PVT LTD</v>
          </cell>
          <cell r="H171" t="str">
            <v>I8-781-331</v>
          </cell>
          <cell r="I171" t="str">
            <v>18/11/98</v>
          </cell>
          <cell r="K171">
            <v>100593</v>
          </cell>
          <cell r="L171">
            <v>100593</v>
          </cell>
          <cell r="N171">
            <v>1</v>
          </cell>
          <cell r="O171">
            <v>100593</v>
          </cell>
          <cell r="P171">
            <v>36208</v>
          </cell>
          <cell r="Q171">
            <v>43</v>
          </cell>
        </row>
        <row r="172">
          <cell r="B172">
            <v>39</v>
          </cell>
          <cell r="C172" t="str">
            <v>P&amp;M-IND</v>
          </cell>
          <cell r="D172" t="str">
            <v>PP</v>
          </cell>
          <cell r="E172" t="str">
            <v>GEN</v>
          </cell>
          <cell r="F172" t="str">
            <v>ELECTRONIC TOP LOADING BALANCE</v>
          </cell>
          <cell r="G172" t="str">
            <v>IPA SCALES P LTD</v>
          </cell>
          <cell r="H172" t="str">
            <v>I8-728-028</v>
          </cell>
          <cell r="I172">
            <v>35832</v>
          </cell>
          <cell r="J172">
            <v>13754</v>
          </cell>
          <cell r="L172">
            <v>13754</v>
          </cell>
          <cell r="N172">
            <v>2</v>
          </cell>
          <cell r="O172">
            <v>6877</v>
          </cell>
          <cell r="P172">
            <v>36020</v>
          </cell>
          <cell r="Q172">
            <v>231</v>
          </cell>
        </row>
        <row r="173">
          <cell r="B173">
            <v>28</v>
          </cell>
          <cell r="C173" t="str">
            <v>P&amp;M-IND</v>
          </cell>
          <cell r="D173" t="str">
            <v>PP</v>
          </cell>
          <cell r="E173" t="str">
            <v>GEN</v>
          </cell>
          <cell r="F173" t="str">
            <v>DRILLING MACHINE</v>
          </cell>
          <cell r="G173" t="str">
            <v>ZEN INTERNATIONAL</v>
          </cell>
          <cell r="H173" t="str">
            <v>I8-722-175</v>
          </cell>
          <cell r="I173">
            <v>35971</v>
          </cell>
          <cell r="J173">
            <v>46825</v>
          </cell>
          <cell r="L173">
            <v>46825</v>
          </cell>
          <cell r="N173">
            <v>2</v>
          </cell>
          <cell r="O173">
            <v>23412.5</v>
          </cell>
          <cell r="P173">
            <v>36063</v>
          </cell>
          <cell r="Q173">
            <v>188</v>
          </cell>
        </row>
        <row r="174">
          <cell r="B174">
            <v>99</v>
          </cell>
          <cell r="C174" t="str">
            <v>P&amp;M-IND</v>
          </cell>
          <cell r="D174" t="str">
            <v>RP</v>
          </cell>
          <cell r="E174" t="str">
            <v>GEN</v>
          </cell>
          <cell r="F174" t="str">
            <v>CIMCOOL MIX MASTER</v>
          </cell>
          <cell r="G174" t="str">
            <v>CARBORANDUM UNIVERSAL</v>
          </cell>
          <cell r="H174" t="str">
            <v>I7-751-181</v>
          </cell>
          <cell r="I174">
            <v>35761</v>
          </cell>
          <cell r="J174">
            <v>13520</v>
          </cell>
          <cell r="L174">
            <v>13520</v>
          </cell>
          <cell r="N174">
            <v>1</v>
          </cell>
          <cell r="O174">
            <v>13520</v>
          </cell>
          <cell r="P174">
            <v>35930</v>
          </cell>
          <cell r="Q174">
            <v>321</v>
          </cell>
        </row>
        <row r="175">
          <cell r="B175">
            <v>91</v>
          </cell>
          <cell r="C175" t="str">
            <v>P&amp;M-IND</v>
          </cell>
          <cell r="D175" t="str">
            <v>STORES</v>
          </cell>
          <cell r="E175" t="str">
            <v>GEN</v>
          </cell>
          <cell r="F175" t="str">
            <v>TRACE GAS ANALYSER</v>
          </cell>
          <cell r="G175" t="str">
            <v>NUCON ENGIEERS</v>
          </cell>
          <cell r="H175" t="str">
            <v>I8-661-47 &amp; 48</v>
          </cell>
          <cell r="I175">
            <v>35853</v>
          </cell>
          <cell r="J175">
            <v>198370</v>
          </cell>
          <cell r="L175">
            <v>198370</v>
          </cell>
          <cell r="N175">
            <v>2</v>
          </cell>
          <cell r="O175">
            <v>99185</v>
          </cell>
          <cell r="P175">
            <v>35923</v>
          </cell>
          <cell r="Q175">
            <v>328</v>
          </cell>
        </row>
        <row r="176">
          <cell r="B176">
            <v>93</v>
          </cell>
          <cell r="C176" t="str">
            <v>P&amp;M-IND</v>
          </cell>
          <cell r="D176" t="str">
            <v>QA</v>
          </cell>
          <cell r="E176" t="str">
            <v>GEN</v>
          </cell>
          <cell r="F176" t="str">
            <v>PREC. HIGH TEMP. CALIBRATOR</v>
          </cell>
          <cell r="G176" t="str">
            <v>NAGMAN INSTRUMENTS &amp; ELECTRICALS P LTD</v>
          </cell>
          <cell r="H176" t="str">
            <v>I8-787-070.</v>
          </cell>
          <cell r="I176">
            <v>35873</v>
          </cell>
          <cell r="J176">
            <v>141408</v>
          </cell>
          <cell r="L176">
            <v>141408</v>
          </cell>
          <cell r="N176">
            <v>2</v>
          </cell>
          <cell r="O176">
            <v>70704</v>
          </cell>
          <cell r="P176">
            <v>35909</v>
          </cell>
          <cell r="Q176">
            <v>342</v>
          </cell>
        </row>
        <row r="177">
          <cell r="B177">
            <v>24</v>
          </cell>
          <cell r="C177" t="str">
            <v>P&amp;M-IND</v>
          </cell>
          <cell r="D177" t="str">
            <v>SR</v>
          </cell>
          <cell r="E177" t="str">
            <v>GEN</v>
          </cell>
          <cell r="F177" t="str">
            <v>PLATEFORM ELECTRONIC SCALE</v>
          </cell>
          <cell r="G177" t="str">
            <v>AVERY INDIA LTD</v>
          </cell>
          <cell r="H177" t="str">
            <v>I8-755-130</v>
          </cell>
          <cell r="I177">
            <v>35923</v>
          </cell>
          <cell r="J177">
            <v>19558</v>
          </cell>
          <cell r="L177">
            <v>19558</v>
          </cell>
          <cell r="N177">
            <v>1</v>
          </cell>
          <cell r="O177">
            <v>19558</v>
          </cell>
          <cell r="P177">
            <v>36035</v>
          </cell>
          <cell r="Q177">
            <v>216</v>
          </cell>
        </row>
        <row r="178">
          <cell r="B178">
            <v>177</v>
          </cell>
          <cell r="C178" t="str">
            <v>P&amp;M-IND</v>
          </cell>
          <cell r="D178" t="str">
            <v>STORES</v>
          </cell>
          <cell r="E178" t="str">
            <v>GEN</v>
          </cell>
          <cell r="F178" t="str">
            <v>DEHUMIDEFIER &amp; HUMIDISTAT</v>
          </cell>
          <cell r="G178" t="str">
            <v>BRY AIR ASEA PVT LTD</v>
          </cell>
          <cell r="H178" t="str">
            <v>I8-661-161</v>
          </cell>
          <cell r="I178">
            <v>35952</v>
          </cell>
          <cell r="K178">
            <v>70760</v>
          </cell>
          <cell r="L178">
            <v>70760</v>
          </cell>
          <cell r="N178">
            <v>1</v>
          </cell>
          <cell r="O178">
            <v>70760</v>
          </cell>
          <cell r="P178">
            <v>36075</v>
          </cell>
          <cell r="Q178">
            <v>176</v>
          </cell>
        </row>
        <row r="179">
          <cell r="B179">
            <v>132</v>
          </cell>
          <cell r="C179" t="str">
            <v>P&amp;M-IND</v>
          </cell>
          <cell r="D179" t="str">
            <v>AF</v>
          </cell>
          <cell r="E179" t="str">
            <v>GEN</v>
          </cell>
          <cell r="F179" t="str">
            <v>DRILLING MACHINE - BDM/RC-EIFCFO</v>
          </cell>
          <cell r="G179" t="str">
            <v>ZEN INTERNATIONAL</v>
          </cell>
          <cell r="H179" t="str">
            <v>I8-711-220</v>
          </cell>
          <cell r="I179" t="str">
            <v>29/07/98</v>
          </cell>
          <cell r="K179">
            <v>21234</v>
          </cell>
          <cell r="L179">
            <v>21234</v>
          </cell>
          <cell r="N179">
            <v>1</v>
          </cell>
          <cell r="O179">
            <v>21234</v>
          </cell>
          <cell r="P179">
            <v>36129</v>
          </cell>
          <cell r="Q179">
            <v>122</v>
          </cell>
        </row>
        <row r="180">
          <cell r="B180">
            <v>71</v>
          </cell>
          <cell r="C180" t="str">
            <v>P&amp;M-IND</v>
          </cell>
          <cell r="D180" t="str">
            <v>PP</v>
          </cell>
          <cell r="E180" t="str">
            <v>GEN</v>
          </cell>
          <cell r="F180" t="str">
            <v xml:space="preserve">FINE FACING &amp; CAVITY TURNING </v>
          </cell>
          <cell r="G180" t="str">
            <v>ACE DESIGNERS LTD</v>
          </cell>
          <cell r="H180" t="str">
            <v>I8-723-223</v>
          </cell>
          <cell r="I180">
            <v>36006</v>
          </cell>
          <cell r="J180">
            <v>1857190</v>
          </cell>
          <cell r="K180">
            <v>8949</v>
          </cell>
          <cell r="L180">
            <v>1866139</v>
          </cell>
          <cell r="N180">
            <v>1</v>
          </cell>
          <cell r="O180">
            <v>1866139</v>
          </cell>
          <cell r="P180">
            <v>36049</v>
          </cell>
          <cell r="Q180">
            <v>202</v>
          </cell>
        </row>
        <row r="181">
          <cell r="B181">
            <v>94</v>
          </cell>
          <cell r="C181" t="str">
            <v>P&amp;M-IND</v>
          </cell>
          <cell r="D181" t="str">
            <v>TR</v>
          </cell>
          <cell r="E181" t="str">
            <v>PL-6</v>
          </cell>
          <cell r="F181" t="str">
            <v>MEASURING INSTRUMENTS</v>
          </cell>
          <cell r="G181" t="str">
            <v>MILHARD SALES P LTD</v>
          </cell>
          <cell r="H181" t="str">
            <v>I8-781-002</v>
          </cell>
          <cell r="I181">
            <v>35797</v>
          </cell>
          <cell r="J181">
            <v>180065</v>
          </cell>
          <cell r="L181">
            <v>180065</v>
          </cell>
          <cell r="N181">
            <v>11</v>
          </cell>
          <cell r="O181">
            <v>16369.545454545454</v>
          </cell>
          <cell r="P181">
            <v>35950</v>
          </cell>
          <cell r="Q181">
            <v>301</v>
          </cell>
        </row>
        <row r="182">
          <cell r="B182">
            <v>27</v>
          </cell>
          <cell r="C182" t="str">
            <v>P&amp;M-IND</v>
          </cell>
          <cell r="D182" t="str">
            <v>PP</v>
          </cell>
          <cell r="E182" t="str">
            <v>PL-6</v>
          </cell>
          <cell r="F182" t="str">
            <v>WASHING EQUIPMET</v>
          </cell>
          <cell r="G182" t="str">
            <v>CMP PVT LTD</v>
          </cell>
          <cell r="H182" t="str">
            <v>80/97 &amp; I8-727-125</v>
          </cell>
          <cell r="I182">
            <v>35953</v>
          </cell>
          <cell r="J182">
            <v>1257037</v>
          </cell>
          <cell r="K182">
            <v>10348</v>
          </cell>
          <cell r="L182">
            <v>1267385</v>
          </cell>
          <cell r="N182">
            <v>1</v>
          </cell>
          <cell r="O182">
            <v>1267385</v>
          </cell>
          <cell r="P182">
            <v>35978</v>
          </cell>
          <cell r="Q182">
            <v>273</v>
          </cell>
        </row>
        <row r="183">
          <cell r="B183">
            <v>30</v>
          </cell>
          <cell r="C183" t="str">
            <v>P&amp;M-IND</v>
          </cell>
          <cell r="D183" t="str">
            <v>SR</v>
          </cell>
          <cell r="E183" t="str">
            <v>SR</v>
          </cell>
          <cell r="F183" t="str">
            <v>O D WET BLASTING MACHINE</v>
          </cell>
          <cell r="G183" t="str">
            <v>MEC SHOT BLASTING EQ. P LTD</v>
          </cell>
          <cell r="H183" t="str">
            <v>I8-755-121</v>
          </cell>
          <cell r="I183">
            <v>35919</v>
          </cell>
          <cell r="J183">
            <v>549924</v>
          </cell>
          <cell r="K183">
            <v>6153</v>
          </cell>
          <cell r="L183">
            <v>556077</v>
          </cell>
          <cell r="N183">
            <v>1</v>
          </cell>
          <cell r="O183">
            <v>556077</v>
          </cell>
          <cell r="P183">
            <v>36047</v>
          </cell>
          <cell r="Q183">
            <v>204</v>
          </cell>
        </row>
        <row r="184">
          <cell r="B184">
            <v>31</v>
          </cell>
          <cell r="C184" t="str">
            <v>P&amp;M-IND</v>
          </cell>
          <cell r="D184" t="str">
            <v>SR</v>
          </cell>
          <cell r="E184" t="str">
            <v>SR</v>
          </cell>
          <cell r="F184" t="str">
            <v>O D DRY BLASTING MACHINE</v>
          </cell>
          <cell r="G184" t="str">
            <v>MEC SHOT BLASTING EQ. P LTD</v>
          </cell>
          <cell r="H184" t="str">
            <v>I8-755-122</v>
          </cell>
          <cell r="I184">
            <v>35919</v>
          </cell>
          <cell r="J184">
            <v>458044</v>
          </cell>
          <cell r="K184">
            <v>5128</v>
          </cell>
          <cell r="L184">
            <v>463172</v>
          </cell>
          <cell r="N184">
            <v>1</v>
          </cell>
          <cell r="O184">
            <v>463172</v>
          </cell>
          <cell r="P184">
            <v>36047</v>
          </cell>
          <cell r="Q184">
            <v>204</v>
          </cell>
        </row>
        <row r="185">
          <cell r="B185">
            <v>29</v>
          </cell>
          <cell r="C185" t="str">
            <v>P&amp;M-IND</v>
          </cell>
          <cell r="D185" t="str">
            <v>SR</v>
          </cell>
          <cell r="E185" t="str">
            <v>SR</v>
          </cell>
          <cell r="F185" t="str">
            <v>I D WET BLASTING MACHINE</v>
          </cell>
          <cell r="G185" t="str">
            <v>MEC SHOT BLASTING EQ. P LTD</v>
          </cell>
          <cell r="H185" t="str">
            <v>I8-755-120</v>
          </cell>
          <cell r="I185">
            <v>35919</v>
          </cell>
          <cell r="J185">
            <v>463438</v>
          </cell>
          <cell r="K185">
            <v>5188</v>
          </cell>
          <cell r="L185">
            <v>468626</v>
          </cell>
          <cell r="N185">
            <v>1</v>
          </cell>
          <cell r="O185">
            <v>468626</v>
          </cell>
          <cell r="P185">
            <v>36047</v>
          </cell>
          <cell r="Q185">
            <v>204</v>
          </cell>
        </row>
        <row r="186">
          <cell r="B186">
            <v>56</v>
          </cell>
          <cell r="C186" t="str">
            <v>P&amp;M-IND</v>
          </cell>
          <cell r="D186" t="str">
            <v>SR</v>
          </cell>
          <cell r="E186" t="str">
            <v>SR</v>
          </cell>
          <cell r="F186" t="str">
            <v>I D BEVELLING MACHINE</v>
          </cell>
          <cell r="G186" t="str">
            <v>ACE DESIGNERS LTD</v>
          </cell>
          <cell r="H186" t="str">
            <v>I8-755-127</v>
          </cell>
          <cell r="I186">
            <v>35923</v>
          </cell>
          <cell r="J186">
            <v>1715490</v>
          </cell>
          <cell r="K186">
            <v>27132</v>
          </cell>
          <cell r="L186">
            <v>1742622</v>
          </cell>
          <cell r="N186">
            <v>1</v>
          </cell>
          <cell r="O186">
            <v>1742622</v>
          </cell>
          <cell r="P186">
            <v>36047</v>
          </cell>
          <cell r="Q186">
            <v>204</v>
          </cell>
        </row>
        <row r="187">
          <cell r="B187">
            <v>129</v>
          </cell>
          <cell r="C187" t="str">
            <v>P&amp;M-IND</v>
          </cell>
          <cell r="D187" t="str">
            <v>SR</v>
          </cell>
          <cell r="E187" t="str">
            <v>SR</v>
          </cell>
          <cell r="F187" t="str">
            <v>RAIL HAMMERING MACHINE</v>
          </cell>
          <cell r="G187" t="str">
            <v>ADVANCE AUTOMATION &amp; PROCESS CONTROLS</v>
          </cell>
          <cell r="H187" t="str">
            <v>I8-751-172</v>
          </cell>
          <cell r="I187" t="str">
            <v>23/06/98</v>
          </cell>
          <cell r="K187">
            <v>70852</v>
          </cell>
          <cell r="L187">
            <v>70852</v>
          </cell>
          <cell r="M187">
            <v>86381839</v>
          </cell>
          <cell r="N187">
            <v>1</v>
          </cell>
          <cell r="O187">
            <v>70852</v>
          </cell>
          <cell r="P187">
            <v>36115</v>
          </cell>
          <cell r="Q187">
            <v>136</v>
          </cell>
        </row>
        <row r="188">
          <cell r="B188">
            <v>174</v>
          </cell>
          <cell r="C188" t="str">
            <v>P&amp;M-IND UPTO 5000</v>
          </cell>
          <cell r="D188" t="str">
            <v>WE</v>
          </cell>
          <cell r="E188" t="str">
            <v>CIR</v>
          </cell>
          <cell r="F188" t="str">
            <v>WALL MOUNTED FAN</v>
          </cell>
          <cell r="G188" t="str">
            <v>POWERLINE CABLED INDIA LTD.</v>
          </cell>
          <cell r="H188" t="str">
            <v>I8-782-169</v>
          </cell>
          <cell r="I188" t="str">
            <v>15/06/98</v>
          </cell>
          <cell r="K188">
            <v>8597</v>
          </cell>
          <cell r="L188">
            <v>8597</v>
          </cell>
          <cell r="N188">
            <v>2</v>
          </cell>
          <cell r="O188">
            <v>4298.5</v>
          </cell>
          <cell r="P188">
            <v>36109</v>
          </cell>
          <cell r="Q188">
            <v>142</v>
          </cell>
        </row>
        <row r="189">
          <cell r="B189">
            <v>127</v>
          </cell>
          <cell r="C189" t="str">
            <v>P&amp;M-IND UPTO 5000</v>
          </cell>
          <cell r="D189" t="str">
            <v>WE</v>
          </cell>
          <cell r="E189" t="str">
            <v>CIR</v>
          </cell>
          <cell r="F189" t="str">
            <v>PRIMA WALL MOUNTED FANS</v>
          </cell>
          <cell r="G189" t="str">
            <v>USHMA TRADERS</v>
          </cell>
          <cell r="H189" t="str">
            <v>I8-782-273</v>
          </cell>
          <cell r="I189">
            <v>35985</v>
          </cell>
          <cell r="K189">
            <v>5560</v>
          </cell>
          <cell r="L189">
            <v>5560</v>
          </cell>
          <cell r="N189">
            <v>4</v>
          </cell>
          <cell r="O189">
            <v>1390</v>
          </cell>
          <cell r="P189">
            <v>36138</v>
          </cell>
          <cell r="Q189">
            <v>113</v>
          </cell>
        </row>
        <row r="190">
          <cell r="B190">
            <v>175</v>
          </cell>
          <cell r="C190" t="str">
            <v>P&amp;M-IND UPTO 5000</v>
          </cell>
          <cell r="D190" t="str">
            <v>RF</v>
          </cell>
          <cell r="E190" t="str">
            <v>CIR</v>
          </cell>
          <cell r="F190" t="str">
            <v>EXHAUST FANS</v>
          </cell>
          <cell r="G190" t="str">
            <v>POWERLINE CABLED INDIA LTD.</v>
          </cell>
          <cell r="H190" t="str">
            <v>I8-782-232</v>
          </cell>
          <cell r="I190">
            <v>35862</v>
          </cell>
          <cell r="K190">
            <v>41201</v>
          </cell>
          <cell r="L190">
            <v>41201</v>
          </cell>
          <cell r="N190">
            <v>10</v>
          </cell>
          <cell r="O190">
            <v>4120.1000000000004</v>
          </cell>
          <cell r="P190">
            <v>36109</v>
          </cell>
          <cell r="Q190">
            <v>142</v>
          </cell>
        </row>
        <row r="191">
          <cell r="B191">
            <v>128</v>
          </cell>
          <cell r="C191" t="str">
            <v>P&amp;M-IND UPTO 5000</v>
          </cell>
          <cell r="D191" t="str">
            <v>WE</v>
          </cell>
          <cell r="E191" t="str">
            <v>GEN</v>
          </cell>
          <cell r="F191" t="str">
            <v>PRIMA WALL MOUNTED FANS</v>
          </cell>
          <cell r="G191" t="str">
            <v>USHMA TRADERS</v>
          </cell>
          <cell r="H191" t="str">
            <v>I8-782-181</v>
          </cell>
          <cell r="I191">
            <v>35833</v>
          </cell>
          <cell r="K191">
            <v>5560</v>
          </cell>
          <cell r="L191">
            <v>5560</v>
          </cell>
          <cell r="N191">
            <v>4</v>
          </cell>
          <cell r="O191">
            <v>1390</v>
          </cell>
          <cell r="P191">
            <v>36138</v>
          </cell>
          <cell r="Q191">
            <v>113</v>
          </cell>
        </row>
        <row r="192">
          <cell r="B192">
            <v>154</v>
          </cell>
          <cell r="C192" t="str">
            <v>P&amp;M-IND UPTO 5000</v>
          </cell>
          <cell r="D192" t="str">
            <v>WE</v>
          </cell>
          <cell r="E192" t="str">
            <v>GEN</v>
          </cell>
          <cell r="F192" t="str">
            <v>EXHAUST FANS</v>
          </cell>
          <cell r="G192" t="str">
            <v>SHRI SHARDHA ELECTRIC CORPORATION</v>
          </cell>
          <cell r="H192" t="str">
            <v>I8-782-296</v>
          </cell>
          <cell r="I192">
            <v>36139</v>
          </cell>
          <cell r="K192">
            <v>8787</v>
          </cell>
          <cell r="L192">
            <v>8787</v>
          </cell>
          <cell r="N192">
            <v>10</v>
          </cell>
          <cell r="O192">
            <v>878.7</v>
          </cell>
          <cell r="P192">
            <v>36102</v>
          </cell>
          <cell r="Q192">
            <v>149</v>
          </cell>
        </row>
        <row r="193">
          <cell r="B193">
            <v>65</v>
          </cell>
          <cell r="C193" t="str">
            <v>P&amp;N-IND UPTO 5000</v>
          </cell>
          <cell r="D193" t="str">
            <v>RP</v>
          </cell>
          <cell r="E193" t="str">
            <v>CIR</v>
          </cell>
          <cell r="F193" t="str">
            <v>WALL MOUNTED FANS</v>
          </cell>
          <cell r="G193" t="str">
            <v>POWERLINE CABLES INDIA P LTD</v>
          </cell>
          <cell r="H193" t="str">
            <v>I8-757-187</v>
          </cell>
          <cell r="I193">
            <v>35982</v>
          </cell>
          <cell r="J193">
            <v>8340</v>
          </cell>
          <cell r="L193">
            <v>8340</v>
          </cell>
          <cell r="N193">
            <v>6</v>
          </cell>
          <cell r="O193">
            <v>1390</v>
          </cell>
          <cell r="P193">
            <v>36055</v>
          </cell>
          <cell r="Q193">
            <v>196</v>
          </cell>
        </row>
        <row r="194">
          <cell r="B194">
            <v>59</v>
          </cell>
          <cell r="C194" t="str">
            <v>P&amp;N-IND UPTO 5000</v>
          </cell>
          <cell r="D194" t="str">
            <v>RP</v>
          </cell>
          <cell r="E194" t="str">
            <v>CIR</v>
          </cell>
          <cell r="F194" t="str">
            <v>WALL MOUNTED FANS</v>
          </cell>
          <cell r="G194" t="str">
            <v>POWERLINE CABLES INDIA P LTD</v>
          </cell>
          <cell r="H194" t="str">
            <v>I8-757-187</v>
          </cell>
          <cell r="I194">
            <v>35982</v>
          </cell>
          <cell r="J194">
            <v>12920</v>
          </cell>
          <cell r="L194">
            <v>12920</v>
          </cell>
          <cell r="N194">
            <v>3</v>
          </cell>
          <cell r="O194">
            <v>4306.666666666667</v>
          </cell>
          <cell r="P194">
            <v>36048</v>
          </cell>
          <cell r="Q194">
            <v>203</v>
          </cell>
        </row>
        <row r="195">
          <cell r="B195">
            <v>60</v>
          </cell>
          <cell r="C195" t="str">
            <v>P&amp;N-IND UPTO 5000</v>
          </cell>
          <cell r="D195" t="str">
            <v>WE</v>
          </cell>
          <cell r="E195" t="str">
            <v>CIR</v>
          </cell>
          <cell r="F195" t="str">
            <v>WALL MOUNTED FANS</v>
          </cell>
          <cell r="G195" t="str">
            <v>POWERLINE CABLES INDIA P LTD</v>
          </cell>
          <cell r="H195" t="str">
            <v>I8-782-169</v>
          </cell>
          <cell r="I195">
            <v>35961</v>
          </cell>
          <cell r="J195">
            <v>34186</v>
          </cell>
          <cell r="L195">
            <v>34186</v>
          </cell>
          <cell r="N195">
            <v>8</v>
          </cell>
          <cell r="O195">
            <v>4273.25</v>
          </cell>
          <cell r="P195">
            <v>36048</v>
          </cell>
          <cell r="Q195">
            <v>203</v>
          </cell>
        </row>
        <row r="196">
          <cell r="B196">
            <v>64</v>
          </cell>
          <cell r="C196" t="str">
            <v>P&amp;N-IND UPTO 5000</v>
          </cell>
          <cell r="D196" t="str">
            <v>R-PK</v>
          </cell>
          <cell r="E196" t="str">
            <v>CIR</v>
          </cell>
          <cell r="F196" t="str">
            <v>USHA PRIMA WALL FANS</v>
          </cell>
          <cell r="G196" t="str">
            <v>USHMA TRADERS</v>
          </cell>
          <cell r="H196" t="str">
            <v>I8-751-124</v>
          </cell>
          <cell r="I196">
            <v>35921</v>
          </cell>
          <cell r="J196">
            <v>15290</v>
          </cell>
          <cell r="L196">
            <v>15290</v>
          </cell>
          <cell r="N196">
            <v>11</v>
          </cell>
          <cell r="O196">
            <v>1390</v>
          </cell>
          <cell r="P196">
            <v>36055</v>
          </cell>
          <cell r="Q196">
            <v>196</v>
          </cell>
        </row>
        <row r="197">
          <cell r="B197">
            <v>79</v>
          </cell>
          <cell r="C197" t="str">
            <v>P&amp;N-IND UPTO 5000</v>
          </cell>
          <cell r="D197" t="str">
            <v>CPPR</v>
          </cell>
          <cell r="E197" t="str">
            <v>CIR</v>
          </cell>
          <cell r="F197" t="str">
            <v>EXHAUST FANS</v>
          </cell>
          <cell r="G197" t="str">
            <v>SINGHAL ELECTRICALS</v>
          </cell>
          <cell r="H197" t="str">
            <v>I8-782-146</v>
          </cell>
          <cell r="I197">
            <v>35942</v>
          </cell>
          <cell r="J197">
            <v>6253</v>
          </cell>
          <cell r="L197">
            <v>6253</v>
          </cell>
          <cell r="N197">
            <v>3</v>
          </cell>
          <cell r="O197">
            <v>2084.3333333333335</v>
          </cell>
          <cell r="P197">
            <v>36006</v>
          </cell>
          <cell r="Q197">
            <v>245</v>
          </cell>
        </row>
        <row r="198">
          <cell r="B198">
            <v>51</v>
          </cell>
          <cell r="C198" t="str">
            <v>P&amp;N-IND UPTO 5000</v>
          </cell>
          <cell r="D198" t="str">
            <v>CPPR</v>
          </cell>
          <cell r="E198" t="str">
            <v>CIR</v>
          </cell>
          <cell r="F198" t="str">
            <v>EXHAUST FANS</v>
          </cell>
          <cell r="G198" t="str">
            <v>SINGHAL ELECTRICALS</v>
          </cell>
          <cell r="H198" t="str">
            <v>I8-782-146</v>
          </cell>
          <cell r="I198">
            <v>35942</v>
          </cell>
          <cell r="J198">
            <v>14590</v>
          </cell>
          <cell r="L198">
            <v>14590</v>
          </cell>
          <cell r="N198">
            <v>7</v>
          </cell>
          <cell r="O198">
            <v>2084.2857142857142</v>
          </cell>
          <cell r="P198">
            <v>36055</v>
          </cell>
          <cell r="Q198">
            <v>196</v>
          </cell>
        </row>
        <row r="199">
          <cell r="B199">
            <v>62</v>
          </cell>
          <cell r="C199" t="str">
            <v>P&amp;N-IND UPTO 5000</v>
          </cell>
          <cell r="D199" t="str">
            <v>RF</v>
          </cell>
          <cell r="E199" t="str">
            <v>CIR</v>
          </cell>
          <cell r="F199" t="str">
            <v>WALL MOUNTED FANS</v>
          </cell>
          <cell r="G199" t="str">
            <v>POWERLINE CABLES INDIA P LTD</v>
          </cell>
          <cell r="H199" t="str">
            <v>I8-782-232</v>
          </cell>
          <cell r="I199">
            <v>36010</v>
          </cell>
          <cell r="J199">
            <v>171581</v>
          </cell>
          <cell r="L199">
            <v>171581</v>
          </cell>
          <cell r="N199">
            <v>40</v>
          </cell>
          <cell r="O199">
            <v>4289.5249999999996</v>
          </cell>
          <cell r="P199">
            <v>36055</v>
          </cell>
          <cell r="Q199">
            <v>196</v>
          </cell>
        </row>
        <row r="200">
          <cell r="B200">
            <v>41</v>
          </cell>
          <cell r="C200" t="str">
            <v>P&amp;N-IND UPTO 5000</v>
          </cell>
          <cell r="D200" t="str">
            <v>STORES</v>
          </cell>
          <cell r="E200" t="str">
            <v>CIR</v>
          </cell>
          <cell r="F200" t="str">
            <v>PLATEFORM TRUCK BOX TYPE TROLLEY</v>
          </cell>
          <cell r="G200" t="str">
            <v>TECHNICAL ENTERPRISES</v>
          </cell>
          <cell r="H200" t="str">
            <v>I8-661-200</v>
          </cell>
          <cell r="I200">
            <v>35989</v>
          </cell>
          <cell r="J200">
            <v>7892</v>
          </cell>
          <cell r="L200">
            <v>7892</v>
          </cell>
          <cell r="N200">
            <v>2</v>
          </cell>
          <cell r="O200">
            <v>3946</v>
          </cell>
          <cell r="P200">
            <v>36054</v>
          </cell>
          <cell r="Q200">
            <v>197</v>
          </cell>
        </row>
        <row r="201">
          <cell r="B201">
            <v>74</v>
          </cell>
          <cell r="C201" t="str">
            <v>P&amp;N-IND UPTO 5000</v>
          </cell>
          <cell r="D201" t="str">
            <v>R-PK</v>
          </cell>
          <cell r="E201" t="str">
            <v>CIR</v>
          </cell>
          <cell r="F201" t="str">
            <v>EXHAUST FANS</v>
          </cell>
          <cell r="G201" t="str">
            <v>SINGHAL ELECTRICALS</v>
          </cell>
          <cell r="H201" t="str">
            <v>I8-782-092</v>
          </cell>
          <cell r="I201">
            <v>35894</v>
          </cell>
          <cell r="J201">
            <v>7046</v>
          </cell>
          <cell r="L201">
            <v>7046</v>
          </cell>
          <cell r="N201">
            <v>2</v>
          </cell>
          <cell r="O201">
            <v>3523</v>
          </cell>
          <cell r="P201">
            <v>36006</v>
          </cell>
          <cell r="Q201">
            <v>245</v>
          </cell>
        </row>
        <row r="202">
          <cell r="B202">
            <v>77</v>
          </cell>
          <cell r="C202" t="str">
            <v>P&amp;N-IND UPTO 5000</v>
          </cell>
          <cell r="D202" t="str">
            <v>R-PK</v>
          </cell>
          <cell r="E202" t="str">
            <v>CIR</v>
          </cell>
          <cell r="F202" t="str">
            <v>CELLING FANS</v>
          </cell>
          <cell r="G202" t="str">
            <v>USHMA TRADERS</v>
          </cell>
          <cell r="H202" t="str">
            <v>I8-751-124</v>
          </cell>
          <cell r="I202">
            <v>35921</v>
          </cell>
          <cell r="J202">
            <v>8775</v>
          </cell>
          <cell r="L202">
            <v>8775</v>
          </cell>
          <cell r="N202">
            <v>9</v>
          </cell>
          <cell r="O202">
            <v>975</v>
          </cell>
          <cell r="P202">
            <v>36006</v>
          </cell>
          <cell r="Q202">
            <v>245</v>
          </cell>
        </row>
        <row r="203">
          <cell r="B203">
            <v>17</v>
          </cell>
          <cell r="C203" t="str">
            <v>P&amp;N-IND UPTO 5000</v>
          </cell>
          <cell r="D203" t="str">
            <v>STORES</v>
          </cell>
          <cell r="E203" t="str">
            <v>CIR</v>
          </cell>
          <cell r="F203" t="str">
            <v>RING BASKETS</v>
          </cell>
          <cell r="G203" t="str">
            <v>ASHOKA GENERAL IND</v>
          </cell>
          <cell r="H203" t="str">
            <v>I8-661-200</v>
          </cell>
          <cell r="I203">
            <v>35989</v>
          </cell>
          <cell r="J203">
            <v>11484</v>
          </cell>
          <cell r="L203">
            <v>11484</v>
          </cell>
          <cell r="N203">
            <v>5</v>
          </cell>
          <cell r="O203">
            <v>2296.8000000000002</v>
          </cell>
          <cell r="P203">
            <v>36047</v>
          </cell>
          <cell r="Q203">
            <v>204</v>
          </cell>
        </row>
        <row r="204">
          <cell r="B204">
            <v>52</v>
          </cell>
          <cell r="C204" t="str">
            <v>P&amp;N-IND UPTO 5000</v>
          </cell>
          <cell r="D204" t="str">
            <v>CPPR</v>
          </cell>
          <cell r="E204" t="str">
            <v>CIR</v>
          </cell>
          <cell r="F204" t="str">
            <v>WALL MOUNTED FANS</v>
          </cell>
          <cell r="G204" t="str">
            <v>POWERLINE CABLES INDIA P LTD</v>
          </cell>
          <cell r="H204" t="str">
            <v>I8-782-146</v>
          </cell>
          <cell r="I204">
            <v>35942</v>
          </cell>
          <cell r="J204">
            <v>26290</v>
          </cell>
          <cell r="L204">
            <v>26290</v>
          </cell>
          <cell r="N204">
            <v>6</v>
          </cell>
          <cell r="O204">
            <v>4381.666666666667</v>
          </cell>
          <cell r="P204">
            <v>36048</v>
          </cell>
          <cell r="Q204">
            <v>203</v>
          </cell>
        </row>
        <row r="205">
          <cell r="B205">
            <v>87</v>
          </cell>
          <cell r="C205" t="str">
            <v>P&amp;N-IND UPTO 5000</v>
          </cell>
          <cell r="D205" t="str">
            <v>AF</v>
          </cell>
          <cell r="E205" t="str">
            <v>GEN</v>
          </cell>
          <cell r="F205" t="str">
            <v>EXHAUST FANS</v>
          </cell>
          <cell r="G205" t="str">
            <v>M D ELECTRICALS</v>
          </cell>
          <cell r="H205" t="str">
            <v>I8-711-118</v>
          </cell>
          <cell r="I205">
            <v>35916</v>
          </cell>
          <cell r="J205">
            <v>1777</v>
          </cell>
          <cell r="K205">
            <v>4323</v>
          </cell>
          <cell r="L205">
            <v>6100</v>
          </cell>
          <cell r="N205">
            <v>2</v>
          </cell>
          <cell r="O205">
            <v>3050</v>
          </cell>
          <cell r="P205">
            <v>35945</v>
          </cell>
          <cell r="Q205">
            <v>306</v>
          </cell>
        </row>
        <row r="206">
          <cell r="B206">
            <v>53</v>
          </cell>
          <cell r="C206" t="str">
            <v>P&amp;N-IND UPTO 5000</v>
          </cell>
          <cell r="D206" t="str">
            <v>PP</v>
          </cell>
          <cell r="E206" t="str">
            <v>GEN</v>
          </cell>
          <cell r="F206" t="str">
            <v>WALL MOUNTED FANS</v>
          </cell>
          <cell r="G206" t="str">
            <v>POWERLINE CABLES INDIA P LTD</v>
          </cell>
          <cell r="H206" t="str">
            <v>I8-622-211</v>
          </cell>
          <cell r="I206">
            <v>35997</v>
          </cell>
          <cell r="J206">
            <v>13418</v>
          </cell>
          <cell r="L206">
            <v>13418</v>
          </cell>
          <cell r="N206">
            <v>4</v>
          </cell>
          <cell r="O206">
            <v>3354.5</v>
          </cell>
          <cell r="P206">
            <v>36043</v>
          </cell>
          <cell r="Q206">
            <v>208</v>
          </cell>
        </row>
        <row r="207">
          <cell r="B207">
            <v>86</v>
          </cell>
          <cell r="C207" t="str">
            <v>P&amp;N-IND UPTO 5000</v>
          </cell>
          <cell r="D207" t="str">
            <v>WE</v>
          </cell>
          <cell r="E207" t="str">
            <v>GEN</v>
          </cell>
          <cell r="F207" t="str">
            <v>EXHAUST FANS</v>
          </cell>
          <cell r="G207" t="str">
            <v>M D ELECTRICALS</v>
          </cell>
          <cell r="H207" t="str">
            <v>I8-782-181</v>
          </cell>
          <cell r="I207">
            <v>35978</v>
          </cell>
          <cell r="J207">
            <v>7039</v>
          </cell>
          <cell r="L207">
            <v>7039</v>
          </cell>
          <cell r="N207">
            <v>8</v>
          </cell>
          <cell r="O207">
            <v>879.875</v>
          </cell>
          <cell r="P207">
            <v>35993</v>
          </cell>
          <cell r="Q207">
            <v>258</v>
          </cell>
        </row>
        <row r="208">
          <cell r="B208">
            <v>75</v>
          </cell>
          <cell r="C208" t="str">
            <v>P&amp;N-IND UPTO 5000</v>
          </cell>
          <cell r="D208" t="str">
            <v>WE</v>
          </cell>
          <cell r="E208" t="str">
            <v>GEN</v>
          </cell>
          <cell r="F208" t="str">
            <v>EXHAUST FANS</v>
          </cell>
          <cell r="G208" t="str">
            <v>SINGHAL ELECTRICALS</v>
          </cell>
          <cell r="H208" t="str">
            <v>I8-782-181</v>
          </cell>
          <cell r="I208">
            <v>35978</v>
          </cell>
          <cell r="J208">
            <v>10569</v>
          </cell>
          <cell r="L208">
            <v>10569</v>
          </cell>
          <cell r="N208">
            <v>3</v>
          </cell>
          <cell r="O208">
            <v>3523</v>
          </cell>
          <cell r="P208">
            <v>36006</v>
          </cell>
          <cell r="Q208">
            <v>245</v>
          </cell>
        </row>
        <row r="209">
          <cell r="B209">
            <v>76</v>
          </cell>
          <cell r="C209" t="str">
            <v>P&amp;N-IND UPTO 5000</v>
          </cell>
          <cell r="D209" t="str">
            <v>WE</v>
          </cell>
          <cell r="E209" t="str">
            <v>GEN</v>
          </cell>
          <cell r="F209" t="str">
            <v>WALL MOUNTED FANS</v>
          </cell>
          <cell r="G209" t="str">
            <v>USHMA TRADERS</v>
          </cell>
          <cell r="H209" t="str">
            <v>I8-782-181</v>
          </cell>
          <cell r="I209">
            <v>35978</v>
          </cell>
          <cell r="J209">
            <v>11120</v>
          </cell>
          <cell r="L209">
            <v>11120</v>
          </cell>
          <cell r="N209">
            <v>8</v>
          </cell>
          <cell r="O209">
            <v>1390</v>
          </cell>
          <cell r="P209">
            <v>36006</v>
          </cell>
          <cell r="Q209">
            <v>245</v>
          </cell>
        </row>
        <row r="210">
          <cell r="B210">
            <v>63</v>
          </cell>
          <cell r="C210" t="str">
            <v>P&amp;N-IND UPTO 5000</v>
          </cell>
          <cell r="D210" t="str">
            <v>AF</v>
          </cell>
          <cell r="E210" t="str">
            <v>PL-5</v>
          </cell>
          <cell r="F210" t="str">
            <v>USHA PRIMA WALL FANS</v>
          </cell>
          <cell r="G210" t="str">
            <v>USHMA TRADERS</v>
          </cell>
          <cell r="H210" t="str">
            <v>I8-711-139</v>
          </cell>
          <cell r="I210">
            <v>35933</v>
          </cell>
          <cell r="J210">
            <v>13900</v>
          </cell>
          <cell r="L210">
            <v>13900</v>
          </cell>
          <cell r="N210">
            <v>10</v>
          </cell>
          <cell r="O210">
            <v>1390</v>
          </cell>
          <cell r="P210">
            <v>36055</v>
          </cell>
          <cell r="Q210">
            <v>196</v>
          </cell>
        </row>
        <row r="211">
          <cell r="B211">
            <v>95</v>
          </cell>
          <cell r="C211" t="str">
            <v>P&amp;N-IND UPTO 5000</v>
          </cell>
          <cell r="D211" t="str">
            <v>TR</v>
          </cell>
          <cell r="E211" t="str">
            <v>PL-6</v>
          </cell>
          <cell r="F211" t="str">
            <v>MEASURING INSTRUMENTS</v>
          </cell>
          <cell r="G211" t="str">
            <v>MILHARD SALES P LTD</v>
          </cell>
          <cell r="H211" t="str">
            <v>I8-781-002</v>
          </cell>
          <cell r="I211">
            <v>35797</v>
          </cell>
          <cell r="J211">
            <v>69938</v>
          </cell>
          <cell r="L211">
            <v>69938</v>
          </cell>
          <cell r="M211">
            <v>526436</v>
          </cell>
          <cell r="N211">
            <v>31</v>
          </cell>
          <cell r="O211">
            <v>2256.0645161290322</v>
          </cell>
          <cell r="P211">
            <v>35950</v>
          </cell>
          <cell r="Q211">
            <v>301</v>
          </cell>
        </row>
        <row r="212">
          <cell r="B212">
            <v>117</v>
          </cell>
          <cell r="C212" t="str">
            <v>VEH-IND</v>
          </cell>
          <cell r="D212" t="str">
            <v>STORES</v>
          </cell>
          <cell r="E212" t="str">
            <v>CIR</v>
          </cell>
          <cell r="F212" t="str">
            <v>PICKUP VAN WITH CONVERSION KIT</v>
          </cell>
          <cell r="G212" t="str">
            <v>SHIVA SCOOTER AGENCY</v>
          </cell>
          <cell r="H212" t="str">
            <v>I8-661-200</v>
          </cell>
          <cell r="I212" t="str">
            <v>13/07/98</v>
          </cell>
          <cell r="K212">
            <v>57250</v>
          </cell>
          <cell r="L212">
            <v>57250</v>
          </cell>
          <cell r="N212">
            <v>1</v>
          </cell>
          <cell r="O212">
            <v>57250</v>
          </cell>
          <cell r="P212">
            <v>36217</v>
          </cell>
          <cell r="Q212">
            <v>34</v>
          </cell>
        </row>
        <row r="213">
          <cell r="B213">
            <v>140</v>
          </cell>
          <cell r="C213" t="str">
            <v>VEH-IND</v>
          </cell>
          <cell r="D213" t="str">
            <v>RF</v>
          </cell>
          <cell r="E213" t="str">
            <v>CIR</v>
          </cell>
          <cell r="F213" t="str">
            <v>MANUAL PALLET TRUCK</v>
          </cell>
          <cell r="G213" t="str">
            <v>MANINI MATERIAL MOVEMENT PVT LTD</v>
          </cell>
          <cell r="H213" t="str">
            <v>I8-741-285</v>
          </cell>
          <cell r="I213" t="str">
            <v>29/09/98</v>
          </cell>
          <cell r="K213">
            <v>94015</v>
          </cell>
          <cell r="L213">
            <v>94015</v>
          </cell>
          <cell r="N213">
            <v>4</v>
          </cell>
          <cell r="O213">
            <v>23503.75</v>
          </cell>
          <cell r="P213">
            <v>36145</v>
          </cell>
          <cell r="Q213">
            <v>106</v>
          </cell>
        </row>
        <row r="214">
          <cell r="B214">
            <v>183</v>
          </cell>
          <cell r="C214" t="str">
            <v>VEH-IND</v>
          </cell>
          <cell r="D214" t="str">
            <v>STORES</v>
          </cell>
          <cell r="E214" t="str">
            <v>CIR</v>
          </cell>
          <cell r="F214" t="str">
            <v>FORKLIFT TRUCK</v>
          </cell>
          <cell r="G214" t="str">
            <v>VOLTAS LIMITED</v>
          </cell>
          <cell r="H214" t="str">
            <v>I8-661-361</v>
          </cell>
          <cell r="I214" t="str">
            <v>26/12/98</v>
          </cell>
          <cell r="K214">
            <v>695153</v>
          </cell>
          <cell r="L214">
            <v>695153</v>
          </cell>
          <cell r="N214">
            <v>1</v>
          </cell>
          <cell r="O214">
            <v>695153</v>
          </cell>
          <cell r="P214">
            <v>36207</v>
          </cell>
          <cell r="Q214">
            <v>44</v>
          </cell>
        </row>
        <row r="215">
          <cell r="B215">
            <v>2</v>
          </cell>
          <cell r="C215" t="str">
            <v xml:space="preserve">VEH-IND </v>
          </cell>
          <cell r="D215" t="str">
            <v>RP</v>
          </cell>
          <cell r="E215" t="str">
            <v>CIR</v>
          </cell>
          <cell r="F215" t="str">
            <v>HYD PALLET TRUCK</v>
          </cell>
          <cell r="G215" t="str">
            <v>MAHINDRA STILLER AUTO TRUCK LTD</v>
          </cell>
          <cell r="H215" t="str">
            <v>I8-751-207</v>
          </cell>
          <cell r="I215">
            <v>35997</v>
          </cell>
          <cell r="J215">
            <v>32975</v>
          </cell>
          <cell r="L215">
            <v>32975</v>
          </cell>
          <cell r="N215">
            <v>2</v>
          </cell>
          <cell r="O215">
            <v>16487.5</v>
          </cell>
          <cell r="P215">
            <v>36013</v>
          </cell>
          <cell r="Q215">
            <v>238</v>
          </cell>
        </row>
        <row r="216">
          <cell r="B216">
            <v>46</v>
          </cell>
          <cell r="C216" t="str">
            <v xml:space="preserve">VEH-IND </v>
          </cell>
          <cell r="D216" t="str">
            <v>RP</v>
          </cell>
          <cell r="E216" t="str">
            <v>CIR</v>
          </cell>
          <cell r="F216" t="str">
            <v>HYD PALLET TRUCK</v>
          </cell>
          <cell r="G216" t="str">
            <v>MAHINDRA STILLER AUTO TRUCK LTD</v>
          </cell>
          <cell r="H216" t="str">
            <v>I8-751-207</v>
          </cell>
          <cell r="I216">
            <v>35997</v>
          </cell>
          <cell r="J216">
            <v>24905</v>
          </cell>
          <cell r="L216">
            <v>24905</v>
          </cell>
          <cell r="N216">
            <v>1</v>
          </cell>
          <cell r="O216">
            <v>24905</v>
          </cell>
          <cell r="P216">
            <v>36033</v>
          </cell>
          <cell r="Q216">
            <v>218</v>
          </cell>
        </row>
        <row r="217">
          <cell r="B217">
            <v>40</v>
          </cell>
          <cell r="C217" t="str">
            <v xml:space="preserve">VEH-IND </v>
          </cell>
          <cell r="D217" t="str">
            <v>STORES</v>
          </cell>
          <cell r="E217" t="str">
            <v>CIR</v>
          </cell>
          <cell r="F217" t="str">
            <v>HYD. HANDLIFT PALLET TRUCK</v>
          </cell>
          <cell r="G217" t="str">
            <v>AGROMEC</v>
          </cell>
          <cell r="H217" t="str">
            <v>I8-661-200</v>
          </cell>
          <cell r="I217">
            <v>35989</v>
          </cell>
          <cell r="J217">
            <v>23575</v>
          </cell>
          <cell r="L217">
            <v>23575</v>
          </cell>
          <cell r="M217">
            <v>927873</v>
          </cell>
          <cell r="N217">
            <v>1</v>
          </cell>
          <cell r="O217">
            <v>23575</v>
          </cell>
          <cell r="P217">
            <v>36054</v>
          </cell>
          <cell r="Q217">
            <v>197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progress DHPL"/>
      <sheetName val="DHPL Project PO summ"/>
      <sheetName val="Payment"/>
      <sheetName val="bcodes"/>
      <sheetName val="Summery"/>
      <sheetName val="Della PO"/>
      <sheetName val="Della W O"/>
      <sheetName val="Apr Pyt (2)"/>
      <sheetName val="J D Construction"/>
    </sheetNames>
    <sheetDataSet>
      <sheetData sheetId="0"/>
      <sheetData sheetId="1">
        <row r="24">
          <cell r="AI24" t="str">
            <v>3000SL Slots</v>
          </cell>
        </row>
        <row r="25">
          <cell r="AI25" t="str">
            <v>4000GT Gaming Tables</v>
          </cell>
        </row>
        <row r="29">
          <cell r="AI29" t="str">
            <v>5000UN Uniforms</v>
          </cell>
        </row>
        <row r="30">
          <cell r="AI30" t="str">
            <v>6000AA Administration &amp; Accounting</v>
          </cell>
        </row>
        <row r="31">
          <cell r="AI31" t="str">
            <v>7000CR Count Roon</v>
          </cell>
        </row>
        <row r="1022">
          <cell r="AI1022" t="str">
            <v>5000PU Purchasing</v>
          </cell>
        </row>
        <row r="1023">
          <cell r="AI1023" t="str">
            <v>6000MA Marketing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CSHFLW'000"/>
      <sheetName val="Groupings"/>
      <sheetName val="Trial Balance"/>
      <sheetName val="Trial Balance in Excel"/>
      <sheetName val="schdule E-Fixed Assets"/>
      <sheetName val="Audit entry by Yogesh"/>
      <sheetName val="Audit Entry by Sandeep"/>
      <sheetName val="Final cash flow"/>
      <sheetName val="Queries"/>
      <sheetName val="BS for CFS"/>
      <sheetName val="Sheet2"/>
      <sheetName val="DEPR"/>
      <sheetName val="DilutShares"/>
      <sheetName val="Sheet1"/>
      <sheetName val="drsage08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7">
          <cell r="E37">
            <v>2122841767.9400003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(2)"/>
      <sheetName val="EVOPS (2)"/>
      <sheetName val="PRPOPS (2)"/>
      <sheetName val="COM-SUM (2)"/>
      <sheetName val="CHECKCHART"/>
      <sheetName val="STATUS REPORT(1)"/>
      <sheetName val="STATUS REPORT (2)"/>
      <sheetName val="STOCK BUDGET"/>
      <sheetName val="FINANCE COST "/>
      <sheetName val="HO COST"/>
      <sheetName val="MKT COST"/>
      <sheetName val="CAA COST "/>
      <sheetName val="PTE COST "/>
      <sheetName val="EV COST"/>
      <sheetName val="C COST SUMMARY LINK"/>
      <sheetName val="NON OPERATIONAL COST "/>
      <sheetName val="C COST SUMMARY"/>
      <sheetName val="C COST SUMMARY REVISED"/>
      <sheetName val="CSUMMARY"/>
      <sheetName val="C COST"/>
      <sheetName val="PROSUM"/>
      <sheetName val="STORE COST"/>
      <sheetName val="LINE VII OPS"/>
      <sheetName val="RING EXPN.OPS"/>
      <sheetName val="LEASE RENT"/>
      <sheetName val="INTT PROJ."/>
      <sheetName val="PRODUCTION SALES STOCK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MONTHWISE  SALES CONT."/>
      <sheetName val="MONTHWISE PRODUCTION"/>
      <sheetName val="MONTHWISE GROUPWISE SALES (2)"/>
      <sheetName val="MONTHWISE GROUPWISE SALES"/>
      <sheetName val="PRODUCTION SALES CONT.SUMMARRY"/>
      <sheetName val="GROUPWISE SALES"/>
      <sheetName val="COM-SUM1"/>
      <sheetName val="COM-SUM"/>
      <sheetName val="MSUMMARY"/>
      <sheetName val="PRPOPS"/>
      <sheetName val="EVOPS"/>
      <sheetName val="CUS PRO SALES1"/>
      <sheetName val="CUS PRO SALES"/>
      <sheetName val="REJECTION"/>
      <sheetName val="PURCHASE BUDGET"/>
      <sheetName val="NEW REC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"/>
      <sheetName val="rating formula (2)"/>
      <sheetName val="bench (2)"/>
      <sheetName val="sensit"/>
      <sheetName val="factsheet"/>
      <sheetName val="schedules"/>
      <sheetName val="with-CR"/>
      <sheetName val="rating formula"/>
      <sheetName val="without-CR"/>
    </sheetNames>
    <sheetDataSet>
      <sheetData sheetId="0" refreshError="1">
        <row r="827">
          <cell r="D827" t="str">
            <v>NET FIXED ASSETS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Excise on RM"/>
      <sheetName val="Power&amp;Fuel"/>
      <sheetName val="MFG-EXP"/>
      <sheetName val="Debtor Ageing_31.12.2010"/>
      <sheetName val="BRP&amp;L"/>
      <sheetName val="Masters"/>
      <sheetName val="BS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1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2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3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4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/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/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/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5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6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7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ug stat 06 (2)"/>
      <sheetName val="debt_schedule"/>
      <sheetName val="debt_schedule-tyres"/>
      <sheetName val="debt_schedule_-sugar"/>
      <sheetName val="debt_-ICICI"/>
      <sheetName val="debt_-IFCI"/>
      <sheetName val="debt_schedule_-_Corpo"/>
      <sheetName val="debt_schedule_-_JKDPL"/>
      <sheetName val="debt_-tyres"/>
      <sheetName val="debt_-_Corp"/>
      <sheetName val="Head_Office-Bu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uctor"/>
      <sheetName val="Challan"/>
      <sheetName val="Deductee"/>
      <sheetName val="Field Desc"/>
      <sheetName val="Data"/>
      <sheetName val="Instructions"/>
      <sheetName val="SectionCode"/>
    </sheetNames>
    <sheetDataSet>
      <sheetData sheetId="0"/>
      <sheetData sheetId="1"/>
      <sheetData sheetId="2"/>
      <sheetData sheetId="3"/>
      <sheetData sheetId="4">
        <row r="3">
          <cell r="D3">
            <v>193</v>
          </cell>
        </row>
        <row r="4">
          <cell r="D4">
            <v>194</v>
          </cell>
        </row>
        <row r="5">
          <cell r="D5" t="str">
            <v>94A</v>
          </cell>
        </row>
        <row r="6">
          <cell r="D6" t="str">
            <v>94B</v>
          </cell>
        </row>
        <row r="7">
          <cell r="D7" t="str">
            <v>4BB</v>
          </cell>
        </row>
        <row r="8">
          <cell r="D8" t="str">
            <v>94C</v>
          </cell>
        </row>
        <row r="9">
          <cell r="D9" t="str">
            <v>94D</v>
          </cell>
        </row>
        <row r="10">
          <cell r="D10" t="str">
            <v>4EE</v>
          </cell>
        </row>
        <row r="11">
          <cell r="D11" t="str">
            <v>94F</v>
          </cell>
        </row>
        <row r="12">
          <cell r="D12" t="str">
            <v>94G</v>
          </cell>
        </row>
        <row r="13">
          <cell r="D13" t="str">
            <v>94H</v>
          </cell>
        </row>
        <row r="14">
          <cell r="D14" t="str">
            <v>4IA</v>
          </cell>
        </row>
        <row r="15">
          <cell r="D15" t="str">
            <v>4IB</v>
          </cell>
        </row>
        <row r="16">
          <cell r="D16" t="str">
            <v>94J</v>
          </cell>
        </row>
        <row r="17">
          <cell r="D17" t="str">
            <v>94L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Section Summary"/>
      <sheetName val="Direct Cost Work"/>
      <sheetName val="Labor Rates"/>
    </sheetNames>
    <sheetDataSet>
      <sheetData sheetId="0"/>
      <sheetData sheetId="1"/>
      <sheetData sheetId="2"/>
      <sheetData sheetId="3" refreshError="1">
        <row r="12">
          <cell r="A12" t="str">
            <v>CRAFT CODE</v>
          </cell>
          <cell r="C12" t="str">
            <v>TRADE</v>
          </cell>
          <cell r="D12" t="str">
            <v>PROJECT BUY WAGE RATE</v>
          </cell>
        </row>
        <row r="13">
          <cell r="A13" t="str">
            <v>CL</v>
          </cell>
          <cell r="B13" t="str">
            <v>CSA</v>
          </cell>
          <cell r="C13" t="str">
            <v>CARPET LAYERS</v>
          </cell>
          <cell r="D13">
            <v>26</v>
          </cell>
        </row>
        <row r="14">
          <cell r="A14" t="str">
            <v>CA</v>
          </cell>
          <cell r="B14" t="str">
            <v>CSA</v>
          </cell>
          <cell r="C14" t="str">
            <v>CARPENTERS</v>
          </cell>
          <cell r="D14">
            <v>26</v>
          </cell>
        </row>
        <row r="15">
          <cell r="A15" t="str">
            <v>CM</v>
          </cell>
          <cell r="B15" t="str">
            <v>CSA</v>
          </cell>
          <cell r="C15" t="str">
            <v>CEMENT MASONS</v>
          </cell>
          <cell r="D15">
            <v>26</v>
          </cell>
        </row>
        <row r="16">
          <cell r="A16" t="str">
            <v>CF</v>
          </cell>
          <cell r="B16" t="str">
            <v>CSA</v>
          </cell>
          <cell r="C16" t="str">
            <v>CONCRETE FINISHERS</v>
          </cell>
          <cell r="D16">
            <v>26</v>
          </cell>
        </row>
        <row r="17">
          <cell r="A17" t="str">
            <v>EL</v>
          </cell>
          <cell r="B17" t="str">
            <v>ELEC</v>
          </cell>
          <cell r="C17" t="str">
            <v>ELECTRICANS</v>
          </cell>
          <cell r="D17">
            <v>36</v>
          </cell>
        </row>
        <row r="18">
          <cell r="A18" t="str">
            <v>GL</v>
          </cell>
          <cell r="B18" t="str">
            <v>CSA</v>
          </cell>
          <cell r="C18" t="str">
            <v>GLAZERS</v>
          </cell>
          <cell r="D18">
            <v>26</v>
          </cell>
        </row>
        <row r="19">
          <cell r="A19" t="str">
            <v>IW</v>
          </cell>
          <cell r="B19" t="str">
            <v>CSA</v>
          </cell>
          <cell r="C19" t="str">
            <v>IRONWORKERS</v>
          </cell>
          <cell r="D19">
            <v>26</v>
          </cell>
        </row>
        <row r="20">
          <cell r="A20" t="str">
            <v>LAB</v>
          </cell>
          <cell r="B20" t="str">
            <v>CSA</v>
          </cell>
          <cell r="C20" t="str">
            <v>LABORS</v>
          </cell>
          <cell r="D20">
            <v>26</v>
          </cell>
        </row>
        <row r="21">
          <cell r="A21" t="str">
            <v>MT</v>
          </cell>
          <cell r="B21" t="str">
            <v>CSA</v>
          </cell>
          <cell r="C21" t="str">
            <v xml:space="preserve">MOSAIC/TERRAZZO </v>
          </cell>
          <cell r="D21">
            <v>26</v>
          </cell>
        </row>
        <row r="22">
          <cell r="A22" t="str">
            <v>OE</v>
          </cell>
          <cell r="B22" t="str">
            <v>CSA</v>
          </cell>
          <cell r="C22" t="str">
            <v>OPERATING ENGINEERS</v>
          </cell>
          <cell r="D22">
            <v>26</v>
          </cell>
        </row>
        <row r="23">
          <cell r="A23" t="str">
            <v>PT</v>
          </cell>
          <cell r="B23" t="str">
            <v>CSA</v>
          </cell>
          <cell r="C23" t="str">
            <v>PAINTERS</v>
          </cell>
          <cell r="D23">
            <v>26</v>
          </cell>
        </row>
        <row r="24">
          <cell r="A24" t="str">
            <v>PLS</v>
          </cell>
          <cell r="B24" t="str">
            <v>CSA</v>
          </cell>
          <cell r="C24" t="str">
            <v>PLASTERS</v>
          </cell>
          <cell r="D24">
            <v>26</v>
          </cell>
        </row>
        <row r="25">
          <cell r="A25" t="str">
            <v>PF</v>
          </cell>
          <cell r="B25" t="str">
            <v>MECH</v>
          </cell>
          <cell r="C25" t="str">
            <v>PIPEFITTERS/PLUMBERS</v>
          </cell>
          <cell r="D25">
            <v>36</v>
          </cell>
        </row>
        <row r="26">
          <cell r="A26" t="str">
            <v>RF</v>
          </cell>
          <cell r="B26" t="str">
            <v>CSA</v>
          </cell>
          <cell r="C26" t="str">
            <v>ROOFERS</v>
          </cell>
          <cell r="D26">
            <v>36</v>
          </cell>
        </row>
        <row r="27">
          <cell r="A27" t="str">
            <v>SM</v>
          </cell>
          <cell r="B27" t="str">
            <v>MECH</v>
          </cell>
          <cell r="C27" t="str">
            <v>SHEETMETAL</v>
          </cell>
          <cell r="D27">
            <v>36</v>
          </cell>
        </row>
        <row r="28">
          <cell r="A28" t="str">
            <v>SP</v>
          </cell>
          <cell r="B28" t="str">
            <v>MECH</v>
          </cell>
          <cell r="C28" t="str">
            <v>SPRINKLERS</v>
          </cell>
          <cell r="D28">
            <v>36</v>
          </cell>
        </row>
        <row r="29">
          <cell r="A29" t="str">
            <v>TM</v>
          </cell>
          <cell r="B29" t="str">
            <v>CSA</v>
          </cell>
          <cell r="C29" t="str">
            <v>TEAMSTERS</v>
          </cell>
          <cell r="D29">
            <v>26</v>
          </cell>
        </row>
        <row r="30">
          <cell r="A30">
            <v>0</v>
          </cell>
          <cell r="D3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TRIAL RUN LABOUR"/>
      <sheetName val="Sheet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HOUSE RENT DEPO."/>
      <sheetName val="Validations"/>
      <sheetName val="comp_rev_exp"/>
      <sheetName val="Excise_on_RM"/>
      <sheetName val="HOUSE_RENT_DEP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R"/>
      <sheetName val="DHPL Project PO summ"/>
      <sheetName val="Payment"/>
      <sheetName val="bcodes"/>
      <sheetName val="Summy"/>
      <sheetName val="Sheet2"/>
      <sheetName val="J D Construc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.F"/>
      <sheetName val="ANN.G"/>
      <sheetName val="ANN.G-1"/>
      <sheetName val="ANN.H"/>
      <sheetName val="ANN.K"/>
      <sheetName val="ANN.N"/>
      <sheetName val="ANN.O"/>
      <sheetName val="SEC.43B"/>
      <sheetName val="ANN.J"/>
      <sheetName val="ANN.I"/>
      <sheetName val="ANN.P"/>
      <sheetName val="DHPL Project PO summ"/>
      <sheetName val="Labor Rates"/>
      <sheetName val="list"/>
      <sheetName val="BS"/>
      <sheetName val="BKCSTOCKVAL"/>
      <sheetName val="MAHSTOCKVAL"/>
      <sheetName val="Ring Details"/>
      <sheetName val="Related Party"/>
      <sheetName val="B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Definitions"/>
      <sheetName val="Rancagua"/>
      <sheetName val="ANN.K"/>
      <sheetName val="DHPL Project PO summ"/>
      <sheetName val="Extra Sheet"/>
    </sheetNames>
    <sheetDataSet>
      <sheetData sheetId="0" refreshError="1">
        <row r="6">
          <cell r="B6">
            <v>0.75</v>
          </cell>
        </row>
        <row r="11">
          <cell r="B11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HART"/>
      <sheetName val="STATUS REPORT(1)"/>
      <sheetName val="STATUS REPORT (2)"/>
      <sheetName val="CMG NOTICE"/>
      <sheetName val="INDEX"/>
      <sheetName val="INTRODUCTION"/>
      <sheetName val="PROFIT BUDGET"/>
      <sheetName val="STOCK BUDGET"/>
      <sheetName val="PRODUCTION BUDGET"/>
      <sheetName val="FINANCE COST"/>
      <sheetName val="HO C COST"/>
      <sheetName val="MKT COST"/>
      <sheetName val="CAA COST"/>
      <sheetName val="PTE COST"/>
      <sheetName val="EV COST"/>
      <sheetName val="NON OPERATIONAL COST"/>
      <sheetName val="C COST SUMMARY"/>
      <sheetName val="CSUMMARY"/>
      <sheetName val="C COST"/>
      <sheetName val="PROSUM"/>
      <sheetName val="PROSUM1"/>
      <sheetName val="STORE COST"/>
      <sheetName val="PRPOPS"/>
      <sheetName val="EVOPS"/>
      <sheetName val="LINE VII OPS"/>
      <sheetName val="RING EXPN.OPS"/>
      <sheetName val="LEASE RENT"/>
      <sheetName val="INTT PROJ."/>
      <sheetName val="PRODUCTION SALES STOCK"/>
      <sheetName val="PRODUCTION SALES CONT.SUMMARRY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GROUPWISE SALES"/>
      <sheetName val="COM-SUM"/>
      <sheetName val="COM-SUM1"/>
      <sheetName val="MSUMMARY"/>
      <sheetName val="CUS PRO SALES1"/>
      <sheetName val="CUS PRO SALES"/>
      <sheetName val="NEW REC.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y dta"/>
      <sheetName val="Analysis-Kg"/>
      <sheetName val="Analysis-Rs"/>
      <sheetName val="Clause 41"/>
      <sheetName val="Clause 41 Contd"/>
      <sheetName val="Results"/>
      <sheetName val="SMMMM"/>
      <sheetName val="BS,P&amp;L"/>
      <sheetName val="BSSC"/>
      <sheetName val="costing (2)"/>
      <sheetName val="P&amp;LSC"/>
      <sheetName val="Sch. 6A"/>
      <sheetName val="BS YTD"/>
      <sheetName val="WTT grouping"/>
      <sheetName val="PL  YTD"/>
      <sheetName val="FUND FLOW"/>
      <sheetName val="detail MIS"/>
      <sheetName val="ANJAR P&amp;L"/>
      <sheetName val="ANJAR TRIAL"/>
      <sheetName val="ANJAR BS"/>
      <sheetName val="sap bs 1"/>
      <sheetName val="SAP BS"/>
      <sheetName val="DTA"/>
      <sheetName val="DTA TRL"/>
      <sheetName val="GCIL SAP"/>
      <sheetName val="DRR"/>
      <sheetName val="FinalNotes04-05"/>
      <sheetName val="costing"/>
      <sheetName val="PR2"/>
      <sheetName val="PR4"/>
      <sheetName val="PR3"/>
      <sheetName val="Order Book"/>
      <sheetName val="Tax Disallowances"/>
      <sheetName val="EPS"/>
      <sheetName val="Sheet5"/>
      <sheetName val="Sheet4"/>
      <sheetName val="Commission"/>
      <sheetName val="Deffered Tax 05"/>
      <sheetName val="Computation"/>
      <sheetName val="PR1"/>
      <sheetName val="Abstract"/>
      <sheetName val="BS MNTH"/>
      <sheetName val="P_L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U-4_Investments &amp; FD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t Pipe 36&quot;x14.3"/>
      <sheetName val="Main"/>
      <sheetName val="Cenvatable Invoice Final (2)"/>
      <sheetName val="MAMORANDUM OF PAYMENT"/>
      <sheetName val="INVOICE REGISTER-VARUL"/>
      <sheetName val="INVOICE REGISTER-KAR-14.3"/>
      <sheetName val="INVOICE REGISTER-KAR-17.5"/>
      <sheetName val="Sheet3"/>
      <sheetName val="DISPATCH REGISTER-KAR-14.3"/>
      <sheetName val="DISPATCH REGISTER-KAR-17.5"/>
      <sheetName val="DISPATCH REGISTER-VARUL"/>
      <sheetName val="LD CALC-VARUL"/>
      <sheetName val="LD-KAR-14.3-LD"/>
      <sheetName val="Sheet6"/>
      <sheetName val="LD-KAR-17.5"/>
      <sheetName val="PL-2-KAR"/>
      <sheetName val="PL-17.5-VARUL"/>
      <sheetName val="PL-11-Varul"/>
      <sheetName val="PL-17.5-KAR (3)"/>
      <sheetName val="14.3"/>
      <sheetName val="PL 14.3"/>
      <sheetName val="Sheet5"/>
      <sheetName val="Main (2)"/>
      <sheetName val="17.5"/>
      <sheetName val="36&quot;X17.5"/>
      <sheetName val="Sheet4"/>
      <sheetName val="TRAILER RECEIPT SUMMARY-VARUL"/>
      <sheetName val="Trailer rec.KAR-14.3 &amp; 17.5 (2)"/>
      <sheetName val="DISPATCH REGISTER-KAR-17.5 (2)"/>
      <sheetName val="Master 36&quot;x14.3 (2)"/>
      <sheetName val="Master 36&quot;x17.5 (2)"/>
      <sheetName val="Sheet1"/>
      <sheetName val="Sheet2"/>
      <sheetName val="LD VAR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/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 refreshError="1">
        <row r="54">
          <cell r="B54" t="str">
            <v>D. TOTAL FINANCE COST.</v>
          </cell>
        </row>
        <row r="55">
          <cell r="B55" t="str">
            <v xml:space="preserve">    1. PRP - Existing</v>
          </cell>
          <cell r="D55">
            <v>27.135833333333334</v>
          </cell>
          <cell r="F55">
            <v>22.57</v>
          </cell>
          <cell r="G55">
            <v>32.74</v>
          </cell>
          <cell r="H55">
            <v>13.940000000000001</v>
          </cell>
          <cell r="I55">
            <v>2.6900000000000013</v>
          </cell>
          <cell r="J55">
            <v>8.0308333333333355</v>
          </cell>
          <cell r="K55">
            <v>-3.9800000000000004</v>
          </cell>
          <cell r="L55">
            <v>-8.1924089250000005</v>
          </cell>
          <cell r="M55">
            <v>0</v>
          </cell>
          <cell r="N55">
            <v>-10.407911066666667</v>
          </cell>
          <cell r="O55">
            <v>-12.110697533333333</v>
          </cell>
        </row>
        <row r="56">
          <cell r="B56" t="str">
            <v xml:space="preserve">    2. Line - V</v>
          </cell>
          <cell r="D56">
            <v>27.570833333333336</v>
          </cell>
          <cell r="F56" t="str">
            <v>+F14+F29+#REF!; ERR</v>
          </cell>
          <cell r="G56">
            <v>53.79</v>
          </cell>
          <cell r="H56">
            <v>46.690000000000005</v>
          </cell>
          <cell r="I56">
            <v>47.709999999999994</v>
          </cell>
          <cell r="J56">
            <v>36.366666666666667</v>
          </cell>
          <cell r="K56">
            <v>39.410000000000004</v>
          </cell>
          <cell r="L56" t="e">
            <v>#VALUE!</v>
          </cell>
          <cell r="M56">
            <v>0</v>
          </cell>
          <cell r="N56" t="e">
            <v>#VALUE!</v>
          </cell>
          <cell r="O56" t="e">
            <v>#VALUE!</v>
          </cell>
        </row>
        <row r="57">
          <cell r="B57" t="str">
            <v xml:space="preserve">    3. Line - VI</v>
          </cell>
          <cell r="D57">
            <v>0</v>
          </cell>
          <cell r="F57" t="str">
            <v>+F15+#REF!+F32; ERR</v>
          </cell>
          <cell r="G57">
            <v>8.2100000000000009</v>
          </cell>
          <cell r="H57">
            <v>6.91</v>
          </cell>
          <cell r="I57">
            <v>7.08</v>
          </cell>
          <cell r="J57">
            <v>5.5375000000000005</v>
          </cell>
          <cell r="K57">
            <v>5.6083333333333325</v>
          </cell>
          <cell r="L57">
            <v>4.7421352333333324</v>
          </cell>
          <cell r="M57">
            <v>0</v>
          </cell>
          <cell r="N57">
            <v>4.1658385666666682</v>
          </cell>
          <cell r="O57">
            <v>4.4539869000000003</v>
          </cell>
        </row>
        <row r="58">
          <cell r="B58" t="str">
            <v xml:space="preserve">    4. Engine Valves (W/o Expansion)</v>
          </cell>
          <cell r="D58">
            <v>22.666666666666668</v>
          </cell>
          <cell r="F58">
            <v>26.229166666666664</v>
          </cell>
          <cell r="G58">
            <v>31.970833333333331</v>
          </cell>
          <cell r="H58">
            <v>37.5</v>
          </cell>
          <cell r="I58">
            <v>32.1</v>
          </cell>
          <cell r="J58">
            <v>35.909999999999997</v>
          </cell>
          <cell r="K58">
            <v>35.79</v>
          </cell>
          <cell r="L58">
            <v>35.721107500000002</v>
          </cell>
          <cell r="M58">
            <v>0</v>
          </cell>
          <cell r="N58">
            <v>35.721107500000002</v>
          </cell>
          <cell r="O58">
            <v>35.721107500000002</v>
          </cell>
        </row>
        <row r="59">
          <cell r="B59" t="str">
            <v xml:space="preserve">    5. Expn.        - Ring Expansion</v>
          </cell>
          <cell r="D59">
            <v>12.630833333333333</v>
          </cell>
          <cell r="F59" t="str">
            <v>+F30+#REF!; ERR</v>
          </cell>
          <cell r="G59">
            <v>19.36</v>
          </cell>
          <cell r="H59">
            <v>63.28</v>
          </cell>
          <cell r="I59">
            <v>66.14</v>
          </cell>
          <cell r="J59">
            <v>62.921666666666667</v>
          </cell>
          <cell r="K59">
            <v>60.015000000000001</v>
          </cell>
          <cell r="L59">
            <v>56.515950458333343</v>
          </cell>
          <cell r="M59">
            <v>0</v>
          </cell>
          <cell r="N59">
            <v>53.415950458333334</v>
          </cell>
          <cell r="O59">
            <v>54.965950458333339</v>
          </cell>
        </row>
        <row r="60">
          <cell r="B60" t="str">
            <v xml:space="preserve">                          - Steel Ring</v>
          </cell>
          <cell r="G60">
            <v>0</v>
          </cell>
        </row>
        <row r="61">
          <cell r="B61" t="str">
            <v xml:space="preserve">                          - DVM Ring</v>
          </cell>
          <cell r="H61">
            <v>3.81</v>
          </cell>
          <cell r="I61">
            <v>0.44</v>
          </cell>
          <cell r="J61">
            <v>4.38225</v>
          </cell>
          <cell r="K61">
            <v>2.1095969999999999</v>
          </cell>
          <cell r="L61">
            <v>3.2603</v>
          </cell>
          <cell r="M61">
            <v>0</v>
          </cell>
          <cell r="N61">
            <v>2.9269249999999998</v>
          </cell>
          <cell r="O61">
            <v>3.0936124999999999</v>
          </cell>
        </row>
        <row r="62">
          <cell r="B62" t="str">
            <v xml:space="preserve">                          - Small Valves</v>
          </cell>
          <cell r="F62">
            <v>0</v>
          </cell>
          <cell r="G62">
            <v>0</v>
          </cell>
          <cell r="H62">
            <v>2.2799999999999998</v>
          </cell>
          <cell r="I62">
            <v>0.28000000000000003</v>
          </cell>
          <cell r="J62">
            <v>2.7980833333333335</v>
          </cell>
          <cell r="K62">
            <v>1.3447000000000002</v>
          </cell>
          <cell r="L62">
            <v>2.5300000000000002</v>
          </cell>
          <cell r="M62">
            <v>0</v>
          </cell>
          <cell r="N62">
            <v>2.3174999999999999</v>
          </cell>
          <cell r="O62">
            <v>2.4237500000000001</v>
          </cell>
        </row>
        <row r="63">
          <cell r="B63" t="str">
            <v xml:space="preserve">                          - Line VII</v>
          </cell>
          <cell r="F63">
            <v>0</v>
          </cell>
          <cell r="G63" t="e">
            <v>#VALUE!</v>
          </cell>
          <cell r="H63">
            <v>0</v>
          </cell>
          <cell r="I63">
            <v>0.94</v>
          </cell>
          <cell r="J63">
            <v>9.2446666666666673</v>
          </cell>
          <cell r="K63">
            <v>4.4557030000000006</v>
          </cell>
          <cell r="L63">
            <v>7.2896999999999998</v>
          </cell>
          <cell r="M63">
            <v>0</v>
          </cell>
          <cell r="N63">
            <v>6.5855750000000004</v>
          </cell>
          <cell r="O63">
            <v>6.937637500000001</v>
          </cell>
        </row>
        <row r="64">
          <cell r="B64" t="str">
            <v xml:space="preserve">                          - Line VIII / Land</v>
          </cell>
          <cell r="G64" t="e">
            <v>#VALUE!</v>
          </cell>
          <cell r="H64">
            <v>0</v>
          </cell>
          <cell r="I64" t="e">
            <v>#VALUE!</v>
          </cell>
          <cell r="J64" t="e">
            <v>#VALUE!</v>
          </cell>
          <cell r="K64">
            <v>0</v>
          </cell>
          <cell r="L64">
            <v>7.1944444444444446</v>
          </cell>
          <cell r="M64">
            <v>0</v>
          </cell>
          <cell r="N64">
            <v>28</v>
          </cell>
          <cell r="O64">
            <v>17.597222222222221</v>
          </cell>
        </row>
        <row r="65">
          <cell r="B65" t="str">
            <v xml:space="preserve">                          - Line IX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0.46</v>
          </cell>
          <cell r="M65">
            <v>0</v>
          </cell>
          <cell r="N65">
            <v>6.293333333333333</v>
          </cell>
          <cell r="O65">
            <v>3.3766666666666665</v>
          </cell>
        </row>
        <row r="66">
          <cell r="B66" t="str">
            <v xml:space="preserve">                          - Engine Valve Expansion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>
            <v>0</v>
          </cell>
          <cell r="L66">
            <v>0.22</v>
          </cell>
          <cell r="M66">
            <v>0</v>
          </cell>
          <cell r="N66">
            <v>3.0200000000000005</v>
          </cell>
          <cell r="O66">
            <v>1.62</v>
          </cell>
        </row>
        <row r="67">
          <cell r="B67" t="str">
            <v xml:space="preserve">    6. Special projects R&amp;D / IT/Others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>
            <v>2.94</v>
          </cell>
          <cell r="K67" t="str">
            <v xml:space="preserve"> </v>
          </cell>
        </row>
        <row r="69">
          <cell r="B69" t="str">
            <v xml:space="preserve">  T O T A L :</v>
          </cell>
          <cell r="C69" t="str">
            <v xml:space="preserve"> </v>
          </cell>
          <cell r="D69">
            <v>90.004166666666663</v>
          </cell>
          <cell r="F69">
            <v>48.799166666666665</v>
          </cell>
          <cell r="G69" t="e">
            <v>#VALUE!</v>
          </cell>
          <cell r="H69">
            <v>174.41</v>
          </cell>
          <cell r="I69" t="e">
            <v>#VALUE!</v>
          </cell>
          <cell r="J69" t="e">
            <v>#VALUE!</v>
          </cell>
          <cell r="K69">
            <v>144.75333333333336</v>
          </cell>
          <cell r="L69" t="e">
            <v>#VALUE!</v>
          </cell>
          <cell r="M69">
            <v>0</v>
          </cell>
          <cell r="N69" t="e">
            <v>#VALUE!</v>
          </cell>
          <cell r="O69" t="e">
            <v>#VALUE!</v>
          </cell>
        </row>
        <row r="71">
          <cell r="B71" t="str">
            <v xml:space="preserve">      NOTES :   Additional term loan during 2001-2002 has been considered as under :</v>
          </cell>
        </row>
        <row r="72">
          <cell r="C72" t="str">
            <v xml:space="preserve"> </v>
          </cell>
          <cell r="E72" t="str">
            <v xml:space="preserve"> </v>
          </cell>
        </row>
        <row r="73">
          <cell r="C73" t="str">
            <v>- Line VIII / Land - Rs. 22.00 Cr.</v>
          </cell>
          <cell r="E73" t="str">
            <v xml:space="preserve"> </v>
          </cell>
        </row>
        <row r="74">
          <cell r="C74" t="str">
            <v>- Line IX - Rs. 5.00 Cr.</v>
          </cell>
        </row>
        <row r="75">
          <cell r="C75" t="str">
            <v>- EV Exp.  Rs. 2.5 Cr.</v>
          </cell>
        </row>
        <row r="76">
          <cell r="E76" t="str">
            <v xml:space="preserve"> </v>
          </cell>
        </row>
      </sheetData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 refreshError="1">
        <row r="2">
          <cell r="B2" t="str">
            <v>"C" COST - MARKETING</v>
          </cell>
        </row>
        <row r="5">
          <cell r="B5" t="str">
            <v>PARTICULARS</v>
          </cell>
          <cell r="E5" t="str">
            <v>Y. E . M A R C H</v>
          </cell>
        </row>
        <row r="6">
          <cell r="D6" t="str">
            <v>SEE</v>
          </cell>
          <cell r="H6">
            <v>2000</v>
          </cell>
          <cell r="J6">
            <v>2001</v>
          </cell>
          <cell r="L6">
            <v>2002</v>
          </cell>
        </row>
        <row r="7">
          <cell r="H7" t="str">
            <v>BUDGET</v>
          </cell>
          <cell r="I7" t="str">
            <v>ACTUAL</v>
          </cell>
          <cell r="J7" t="str">
            <v>BUDGET</v>
          </cell>
          <cell r="K7" t="str">
            <v>ACTUAL</v>
          </cell>
          <cell r="L7" t="str">
            <v>APR-SEP 01</v>
          </cell>
          <cell r="N7" t="str">
            <v>OCT-MAR 01</v>
          </cell>
        </row>
        <row r="8">
          <cell r="D8" t="str">
            <v>NOTE</v>
          </cell>
          <cell r="E8" t="str">
            <v>1997</v>
          </cell>
          <cell r="F8" t="str">
            <v>1998</v>
          </cell>
          <cell r="G8">
            <v>1999</v>
          </cell>
          <cell r="L8" t="str">
            <v>BUDGET</v>
          </cell>
          <cell r="M8" t="str">
            <v>ACTUAL</v>
          </cell>
          <cell r="N8" t="str">
            <v>ORIGINAL</v>
          </cell>
          <cell r="O8" t="str">
            <v>REVISED</v>
          </cell>
        </row>
        <row r="9">
          <cell r="E9" t="str">
            <v>L/R/M</v>
          </cell>
          <cell r="F9" t="str">
            <v>L/R/M</v>
          </cell>
          <cell r="G9" t="str">
            <v>L/R/M</v>
          </cell>
          <cell r="H9" t="str">
            <v>L/R/M</v>
          </cell>
          <cell r="I9" t="str">
            <v>L/R/M</v>
          </cell>
          <cell r="J9" t="str">
            <v>L/R/M</v>
          </cell>
          <cell r="K9" t="str">
            <v>L/R/M</v>
          </cell>
          <cell r="L9" t="str">
            <v>L/R/M</v>
          </cell>
          <cell r="M9" t="str">
            <v>L/R/M</v>
          </cell>
          <cell r="N9" t="str">
            <v>L/R/M</v>
          </cell>
          <cell r="O9" t="str">
            <v>L/R/M</v>
          </cell>
        </row>
        <row r="11">
          <cell r="B11" t="str">
            <v xml:space="preserve"> A. PERSONNEL </v>
          </cell>
          <cell r="C11" t="str">
            <v xml:space="preserve"> - Salaries  - Existing</v>
          </cell>
          <cell r="D11">
            <v>1</v>
          </cell>
          <cell r="E11">
            <v>14.9</v>
          </cell>
          <cell r="F11">
            <v>18.16</v>
          </cell>
          <cell r="G11">
            <v>21.21</v>
          </cell>
          <cell r="H11">
            <v>25.66</v>
          </cell>
          <cell r="I11">
            <v>26.56</v>
          </cell>
          <cell r="J11">
            <v>30.24</v>
          </cell>
          <cell r="K11">
            <v>34.14</v>
          </cell>
          <cell r="L11">
            <v>32.200000000000003</v>
          </cell>
          <cell r="N11">
            <v>32.200000000000003</v>
          </cell>
          <cell r="O11">
            <v>32.200000000000003</v>
          </cell>
        </row>
        <row r="12">
          <cell r="C12" t="str">
            <v xml:space="preserve"> - New Recruits Cost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C13" t="str">
            <v xml:space="preserve"> - Meeting/Conference Exps.</v>
          </cell>
          <cell r="E13">
            <v>1.1616666666666666</v>
          </cell>
          <cell r="F13">
            <v>0</v>
          </cell>
          <cell r="G13">
            <v>0</v>
          </cell>
          <cell r="H13">
            <v>1.5</v>
          </cell>
          <cell r="I13">
            <v>7.0000000000000007E-2</v>
          </cell>
          <cell r="J13">
            <v>1.5</v>
          </cell>
          <cell r="K13">
            <v>0.98</v>
          </cell>
          <cell r="L13">
            <v>1.25</v>
          </cell>
          <cell r="N13">
            <v>1.25</v>
          </cell>
          <cell r="O13">
            <v>1.25</v>
          </cell>
        </row>
        <row r="14">
          <cell r="C14" t="str">
            <v xml:space="preserve"> - Total :</v>
          </cell>
          <cell r="E14">
            <v>14.9</v>
          </cell>
          <cell r="F14">
            <v>18.16</v>
          </cell>
          <cell r="G14">
            <v>21.21</v>
          </cell>
          <cell r="H14">
            <v>27.16</v>
          </cell>
          <cell r="I14">
            <v>26.63</v>
          </cell>
          <cell r="J14">
            <v>31.74</v>
          </cell>
          <cell r="K14">
            <v>35.119999999999997</v>
          </cell>
          <cell r="L14">
            <v>33.450000000000003</v>
          </cell>
          <cell r="N14">
            <v>33.450000000000003</v>
          </cell>
          <cell r="O14">
            <v>33.450000000000003</v>
          </cell>
        </row>
        <row r="15">
          <cell r="B15" t="str">
            <v xml:space="preserve"> B. TRAVELLING</v>
          </cell>
          <cell r="C15" t="str">
            <v xml:space="preserve"> - Domestic</v>
          </cell>
          <cell r="D15">
            <v>2</v>
          </cell>
          <cell r="E15">
            <v>6.6991666666666667</v>
          </cell>
          <cell r="F15">
            <v>6.52</v>
          </cell>
          <cell r="G15">
            <v>8.59</v>
          </cell>
          <cell r="H15">
            <v>9</v>
          </cell>
          <cell r="I15">
            <v>9.69</v>
          </cell>
          <cell r="J15">
            <v>10</v>
          </cell>
          <cell r="K15">
            <v>11.75</v>
          </cell>
          <cell r="L15">
            <v>11.4</v>
          </cell>
          <cell r="N15">
            <v>11.4</v>
          </cell>
          <cell r="O15">
            <v>11.4</v>
          </cell>
        </row>
        <row r="16">
          <cell r="C16" t="str">
            <v xml:space="preserve"> - Foreign</v>
          </cell>
          <cell r="D16">
            <v>3</v>
          </cell>
          <cell r="E16">
            <v>0.94166666666666676</v>
          </cell>
          <cell r="F16">
            <v>0.99</v>
          </cell>
          <cell r="G16">
            <v>1.67</v>
          </cell>
          <cell r="H16">
            <v>2</v>
          </cell>
          <cell r="I16">
            <v>3.76</v>
          </cell>
          <cell r="J16">
            <v>3.7</v>
          </cell>
          <cell r="K16">
            <v>1.6</v>
          </cell>
          <cell r="L16">
            <v>2</v>
          </cell>
          <cell r="N16">
            <v>2</v>
          </cell>
          <cell r="O16">
            <v>2</v>
          </cell>
        </row>
        <row r="17">
          <cell r="C17" t="str">
            <v xml:space="preserve"> - Total :</v>
          </cell>
          <cell r="E17">
            <v>7.6408333333333331</v>
          </cell>
          <cell r="F17">
            <v>7.51</v>
          </cell>
          <cell r="G17">
            <v>10.26</v>
          </cell>
          <cell r="H17">
            <v>11</v>
          </cell>
          <cell r="I17">
            <v>13.45</v>
          </cell>
          <cell r="J17">
            <v>13.7</v>
          </cell>
          <cell r="K17">
            <v>13.35</v>
          </cell>
          <cell r="L17">
            <v>13.4</v>
          </cell>
          <cell r="M17">
            <v>0</v>
          </cell>
          <cell r="N17">
            <v>13.4</v>
          </cell>
          <cell r="O17">
            <v>13.4</v>
          </cell>
        </row>
        <row r="18">
          <cell r="B18" t="str">
            <v xml:space="preserve"> C. REGIONAL SALES OFFICE EXP.</v>
          </cell>
        </row>
        <row r="19">
          <cell r="B19" t="str">
            <v xml:space="preserve">       - PREMISES</v>
          </cell>
          <cell r="C19" t="str">
            <v xml:space="preserve"> - Rent</v>
          </cell>
          <cell r="D19">
            <v>4</v>
          </cell>
          <cell r="H19">
            <v>0</v>
          </cell>
          <cell r="I19">
            <v>0.31</v>
          </cell>
          <cell r="J19">
            <v>0.98</v>
          </cell>
          <cell r="K19">
            <v>0</v>
          </cell>
          <cell r="L19">
            <v>1.05</v>
          </cell>
          <cell r="N19">
            <v>1.05</v>
          </cell>
          <cell r="O19">
            <v>1.05</v>
          </cell>
        </row>
        <row r="20">
          <cell r="C20" t="str">
            <v xml:space="preserve"> - Office &amp; Gen. Expenses</v>
          </cell>
          <cell r="H20">
            <v>0</v>
          </cell>
          <cell r="I20">
            <v>0.04</v>
          </cell>
          <cell r="J20">
            <v>0.1</v>
          </cell>
          <cell r="K20">
            <v>0</v>
          </cell>
          <cell r="L20">
            <v>0.1</v>
          </cell>
          <cell r="N20">
            <v>0.1</v>
          </cell>
          <cell r="O20">
            <v>0.1</v>
          </cell>
        </row>
        <row r="21">
          <cell r="C21" t="str">
            <v xml:space="preserve"> - Sub Total :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0.35</v>
          </cell>
          <cell r="J21">
            <v>1.08</v>
          </cell>
          <cell r="K21">
            <v>0</v>
          </cell>
          <cell r="L21">
            <v>1.1500000000000001</v>
          </cell>
          <cell r="M21">
            <v>0</v>
          </cell>
          <cell r="N21">
            <v>1.1500000000000001</v>
          </cell>
          <cell r="O21">
            <v>1.1500000000000001</v>
          </cell>
        </row>
        <row r="22">
          <cell r="B22" t="str">
            <v>D. PUBLICITY</v>
          </cell>
          <cell r="F22">
            <v>9</v>
          </cell>
          <cell r="G22">
            <v>11.9</v>
          </cell>
          <cell r="H22">
            <v>15</v>
          </cell>
          <cell r="I22">
            <v>16.190000000000001</v>
          </cell>
          <cell r="J22">
            <v>15.8</v>
          </cell>
          <cell r="K22">
            <v>18.18</v>
          </cell>
          <cell r="L22">
            <v>18</v>
          </cell>
          <cell r="N22">
            <v>18</v>
          </cell>
          <cell r="O22">
            <v>18</v>
          </cell>
        </row>
        <row r="23">
          <cell r="B23" t="str">
            <v>E. CONSULTANCY EXPENSES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8.33</v>
          </cell>
          <cell r="K23">
            <v>0</v>
          </cell>
          <cell r="L23">
            <v>1.25</v>
          </cell>
          <cell r="N23">
            <v>1.25</v>
          </cell>
          <cell r="O23">
            <v>1.25</v>
          </cell>
        </row>
        <row r="24">
          <cell r="B24" t="str">
            <v>F. TOTAL MKTG. COST( A TO E )</v>
          </cell>
          <cell r="E24" t="str">
            <v>+E23+E22+#REF!+#REF!+E17+E14; ERR</v>
          </cell>
          <cell r="F24" t="str">
            <v>+F23+F22+#REF!++F17+F14; ERR</v>
          </cell>
          <cell r="G24">
            <v>43.370000000000005</v>
          </cell>
          <cell r="H24">
            <v>53.16</v>
          </cell>
          <cell r="I24">
            <v>56.620000000000005</v>
          </cell>
          <cell r="J24">
            <v>70.649999999999991</v>
          </cell>
          <cell r="K24">
            <v>66.650000000000006</v>
          </cell>
          <cell r="L24">
            <v>67.25</v>
          </cell>
          <cell r="M24">
            <v>0</v>
          </cell>
          <cell r="N24">
            <v>67.25</v>
          </cell>
          <cell r="O24">
            <v>67.25</v>
          </cell>
        </row>
        <row r="25">
          <cell r="B25" t="str">
            <v>G. ONE TIME EXPENSES</v>
          </cell>
        </row>
        <row r="26">
          <cell r="C26" t="str">
            <v xml:space="preserve"> -Modification of models</v>
          </cell>
          <cell r="D26" t="str">
            <v xml:space="preserve"> </v>
          </cell>
          <cell r="E26">
            <v>6.1666666666666668E-2</v>
          </cell>
          <cell r="F26">
            <v>1.1316666666666666</v>
          </cell>
          <cell r="G26">
            <v>3.18</v>
          </cell>
          <cell r="H26">
            <v>3</v>
          </cell>
          <cell r="I26">
            <v>4.4000000000000004</v>
          </cell>
          <cell r="J26">
            <v>4.5</v>
          </cell>
          <cell r="K26">
            <v>2.06</v>
          </cell>
          <cell r="L26">
            <v>4.2</v>
          </cell>
          <cell r="N26">
            <v>4.2</v>
          </cell>
          <cell r="O26">
            <v>4.2</v>
          </cell>
        </row>
        <row r="27">
          <cell r="B27" t="str">
            <v xml:space="preserve">H. GRAND TOTAL (F+G) </v>
          </cell>
          <cell r="E27" t="e">
            <v>#VALUE!</v>
          </cell>
          <cell r="F27" t="e">
            <v>#VALUE!</v>
          </cell>
          <cell r="G27">
            <v>46.550000000000004</v>
          </cell>
          <cell r="H27">
            <v>56.16</v>
          </cell>
          <cell r="I27">
            <v>61.02</v>
          </cell>
          <cell r="J27">
            <v>75.149999999999991</v>
          </cell>
          <cell r="K27">
            <v>68.710000000000008</v>
          </cell>
          <cell r="L27">
            <v>71.45</v>
          </cell>
          <cell r="M27">
            <v>0</v>
          </cell>
          <cell r="N27">
            <v>71.45</v>
          </cell>
          <cell r="O27">
            <v>71.45</v>
          </cell>
        </row>
      </sheetData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Sheet2"/>
      <sheetName val="CSHFLW'000"/>
      <sheetName val="DEPR in '000"/>
      <sheetName val="DEPR"/>
      <sheetName val="tb0708"/>
      <sheetName val="DilutShares"/>
      <sheetName val="Sheet1"/>
      <sheetName val="drsage08"/>
      <sheetName val="GT_Custom"/>
      <sheetName val="Labor Rates"/>
      <sheetName val="Factors"/>
      <sheetName val="Do not delete"/>
      <sheetName val="DATA"/>
    </sheetNames>
    <sheetDataSet>
      <sheetData sheetId="0"/>
      <sheetData sheetId="1"/>
      <sheetData sheetId="2"/>
      <sheetData sheetId="3"/>
      <sheetData sheetId="4"/>
      <sheetData sheetId="5" refreshError="1">
        <row r="37">
          <cell r="E37">
            <v>2122841767.9400003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F14">
            <v>2917</v>
          </cell>
          <cell r="G14">
            <v>146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ap_18"/>
      <sheetName val="Consumables_19"/>
      <sheetName val="Sub_Cont_Mtrl_20"/>
      <sheetName val="Pending RGP_21"/>
      <sheetName val="Expiry Details_22"/>
      <sheetName val="Cenvat 23"/>
      <sheetName val="Debit Notes_24"/>
      <sheetName val="Insurance_25"/>
      <sheetName val="GPA Medi_26"/>
      <sheetName val="Power_27"/>
      <sheetName val="Power_28"/>
      <sheetName val="Equip Hand_29"/>
      <sheetName val="Manpower_30"/>
      <sheetName val="Extra hrs_31ABC"/>
      <sheetName val="Tele _Exp_32"/>
      <sheetName val="Vehicle_33"/>
      <sheetName val="keydatalongi_34"/>
      <sheetName val="keydataspiral_35"/>
      <sheetName val="LONGI_DAHEJ"/>
      <sheetName val="LONGI-DAHE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20102"/>
      <sheetName val="P &amp; L"/>
      <sheetName val="Schedules"/>
      <sheetName val="F-ASSETS"/>
      <sheetName val="Details"/>
      <sheetName val="Flat Det"/>
      <sheetName val="DEPOSITS"/>
      <sheetName val="DEPOSITS (2)"/>
      <sheetName val="ucO"/>
      <sheetName val="Comput"/>
      <sheetName val="UCO-Calculation"/>
      <sheetName val="Top"/>
      <sheetName val="ABSTRACT"/>
      <sheetName val="Prof - 31-03 "/>
      <sheetName val="Sale Chart - 31-3"/>
      <sheetName val="Sheet1"/>
      <sheetName val="DEPR"/>
      <sheetName val="Do not delete"/>
      <sheetName val="B282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P&amp;L"/>
      <sheetName val="DETAILS"/>
      <sheetName val="F-ASSETS"/>
      <sheetName val="Exp"/>
      <sheetName val="Rebate"/>
      <sheetName val="Ret. 31032000"/>
      <sheetName val="Profitability"/>
      <sheetName val="S.Chgs3"/>
      <sheetName val="Schgs2"/>
      <sheetName val="Shopping"/>
      <sheetName val="Yugdharma"/>
      <sheetName val="Shravasti"/>
      <sheetName val="Shravasti - MIS"/>
      <sheetName val="Yugdharm - MIS"/>
      <sheetName val="Cement"/>
      <sheetName val="Comput"/>
      <sheetName val="Yug"/>
      <sheetName val="Dep-Shravasti"/>
      <sheetName val="Dep -yugdharma"/>
      <sheetName val="MCGM-Dep"/>
      <sheetName val="Retetion"/>
      <sheetName val="ABSTRACT"/>
      <sheetName val="Dep"/>
      <sheetName val="INVEST 31 Dec 02 -Reliasable"/>
      <sheetName val="BAL-P&amp;L - Reliasable"/>
      <sheetName val="Memorandum - Reliasable"/>
      <sheetName val="BAL-P&amp;L - Cost"/>
      <sheetName val="Memorandum -Cost"/>
      <sheetName val="INVEST 31 Dec 02 -Cost"/>
      <sheetName val="DHPL Project PO summ"/>
      <sheetName val="C120102"/>
      <sheetName val="Sheet2"/>
      <sheetName val="Fig_to_wo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 of Gulf South (42&quot;x14.27mm)"/>
      <sheetName val="Enterprise (30&quot;x10.90mm)"/>
      <sheetName val="DV - 261-262"/>
      <sheetName val="DV - 201-202"/>
      <sheetName val="Enterprise-10.9 (010307)"/>
      <sheetName val="As per SAP(010307)"/>
      <sheetName val="Pie Chart_Int"/>
      <sheetName val="Receipt of Stores &amp; Spares_2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ommercial Invoice Final"/>
      <sheetName val="PL-14.3"/>
      <sheetName val="PL-17.50"/>
      <sheetName val="INVOICE REGISTER"/>
      <sheetName val="Dispatch Statement"/>
      <sheetName val="MAMORANDUM OF PAYMENT"/>
      <sheetName val="14.3"/>
      <sheetName val="1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JAN-06"/>
      <sheetName val="Receipt of Stores &amp; Spares_26"/>
      <sheetName val="Sheet2 (2)"/>
      <sheetName val="Receipt of Stores _ Spares_26"/>
      <sheetName val="Manpower_30"/>
      <sheetName val="mast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sheetPr>
    <pageSetUpPr fitToPage="1"/>
  </sheetPr>
  <dimension ref="B1:Q180"/>
  <sheetViews>
    <sheetView tabSelected="1" zoomScale="110" zoomScaleNormal="110" workbookViewId="0">
      <pane xSplit="4" ySplit="9" topLeftCell="E10" activePane="bottomRight" state="frozen"/>
      <selection pane="topRight" activeCell="C1" sqref="C1"/>
      <selection pane="bottomLeft" activeCell="A7" sqref="A7"/>
      <selection pane="bottomRight" activeCell="G38" sqref="G38"/>
    </sheetView>
  </sheetViews>
  <sheetFormatPr defaultColWidth="20" defaultRowHeight="16.5" x14ac:dyDescent="0.3"/>
  <cols>
    <col min="1" max="1" width="6.7109375" style="1" customWidth="1"/>
    <col min="2" max="2" width="18.140625" style="74" bestFit="1" customWidth="1"/>
    <col min="3" max="3" width="17.42578125" style="74" bestFit="1" customWidth="1"/>
    <col min="4" max="4" width="14.7109375" style="44" bestFit="1" customWidth="1"/>
    <col min="5" max="5" width="13.42578125" style="1" bestFit="1" customWidth="1"/>
    <col min="6" max="6" width="12.28515625" style="1" bestFit="1" customWidth="1"/>
    <col min="7" max="7" width="13.28515625" style="1" bestFit="1" customWidth="1"/>
    <col min="8" max="8" width="15.140625" style="2" bestFit="1" customWidth="1"/>
    <col min="9" max="9" width="6.28515625" style="88" bestFit="1" customWidth="1"/>
    <col min="10" max="10" width="11" style="2" bestFit="1" customWidth="1"/>
    <col min="11" max="11" width="17.85546875" style="2" hidden="1" customWidth="1"/>
    <col min="12" max="12" width="8.7109375" style="1" hidden="1" customWidth="1"/>
    <col min="13" max="13" width="18.28515625" style="2" bestFit="1" customWidth="1"/>
    <col min="14" max="14" width="14.7109375" style="1" hidden="1" customWidth="1"/>
    <col min="15" max="15" width="19.140625" style="2" bestFit="1" customWidth="1"/>
    <col min="16" max="16" width="16.140625" style="2" bestFit="1" customWidth="1"/>
    <col min="17" max="16384" width="20" style="1"/>
  </cols>
  <sheetData>
    <row r="1" spans="2:16" ht="29.25" customHeight="1" x14ac:dyDescent="0.3">
      <c r="B1" s="105"/>
      <c r="C1" s="105"/>
      <c r="D1" s="106"/>
      <c r="E1" s="106"/>
      <c r="F1" s="106"/>
      <c r="G1" s="106"/>
      <c r="H1" s="106"/>
      <c r="I1" s="87"/>
      <c r="J1" s="1"/>
      <c r="K1" s="1"/>
      <c r="M1" s="1"/>
    </row>
    <row r="2" spans="2:16" ht="17.25" customHeight="1" x14ac:dyDescent="0.3">
      <c r="B2" s="73"/>
      <c r="C2" s="73"/>
      <c r="D2" s="66"/>
      <c r="E2" s="66"/>
      <c r="F2" s="66"/>
      <c r="G2" s="66"/>
      <c r="H2" s="66"/>
      <c r="I2" s="87"/>
      <c r="J2" s="1"/>
      <c r="K2" s="1"/>
      <c r="M2" s="1"/>
    </row>
    <row r="3" spans="2:16" x14ac:dyDescent="0.3">
      <c r="B3" s="4" t="s">
        <v>9</v>
      </c>
      <c r="C3" s="4"/>
      <c r="D3" s="38"/>
    </row>
    <row r="4" spans="2:16" x14ac:dyDescent="0.3">
      <c r="B4" s="51" t="s">
        <v>26</v>
      </c>
      <c r="C4" s="76">
        <v>9752.0499999999993</v>
      </c>
      <c r="D4" s="27" t="s">
        <v>22</v>
      </c>
      <c r="H4" s="1"/>
      <c r="I4" s="89"/>
      <c r="L4" s="2"/>
      <c r="O4" s="1"/>
      <c r="P4" s="1"/>
    </row>
    <row r="5" spans="2:16" x14ac:dyDescent="0.3">
      <c r="B5" s="9" t="s">
        <v>5</v>
      </c>
      <c r="C5" s="79">
        <v>3500</v>
      </c>
      <c r="D5" s="10">
        <v>3075</v>
      </c>
      <c r="E5" s="78"/>
      <c r="F5" s="45"/>
      <c r="G5" s="78"/>
      <c r="H5" s="1"/>
      <c r="L5" s="2"/>
      <c r="O5" s="1"/>
      <c r="P5" s="1"/>
    </row>
    <row r="6" spans="2:16" x14ac:dyDescent="0.3">
      <c r="B6" s="28" t="s">
        <v>13</v>
      </c>
      <c r="C6" s="80">
        <f>ROUND(C4*C5,0)</f>
        <v>34132175</v>
      </c>
      <c r="D6" s="80">
        <f>ROUND(C4*D5,0)</f>
        <v>29987554</v>
      </c>
      <c r="E6" s="78"/>
      <c r="G6" s="12"/>
      <c r="H6" s="1"/>
      <c r="L6" s="2"/>
      <c r="O6" s="1"/>
      <c r="P6" s="1"/>
    </row>
    <row r="7" spans="2:16" ht="13.5" customHeight="1" x14ac:dyDescent="0.3">
      <c r="B7" s="29"/>
      <c r="C7" s="29"/>
      <c r="D7" s="39"/>
      <c r="E7" s="30"/>
      <c r="G7" s="12"/>
      <c r="H7" s="14"/>
      <c r="I7" s="89"/>
      <c r="L7" s="2"/>
      <c r="N7" s="2"/>
      <c r="O7" s="1"/>
      <c r="P7" s="1"/>
    </row>
    <row r="8" spans="2:16" ht="19.5" customHeight="1" x14ac:dyDescent="0.3">
      <c r="B8" s="109" t="s">
        <v>23</v>
      </c>
      <c r="C8" s="109"/>
      <c r="D8" s="109"/>
      <c r="F8" s="11"/>
    </row>
    <row r="9" spans="2:16" s="86" customFormat="1" ht="25.5" x14ac:dyDescent="0.25">
      <c r="B9" s="84" t="s">
        <v>28</v>
      </c>
      <c r="C9" s="84" t="s">
        <v>29</v>
      </c>
      <c r="D9" s="85" t="s">
        <v>21</v>
      </c>
      <c r="E9" s="84" t="s">
        <v>0</v>
      </c>
      <c r="F9" s="84" t="s">
        <v>1</v>
      </c>
      <c r="G9" s="84" t="s">
        <v>2</v>
      </c>
      <c r="H9" s="84" t="s">
        <v>14</v>
      </c>
      <c r="I9" s="90" t="s">
        <v>30</v>
      </c>
      <c r="J9" s="84" t="s">
        <v>37</v>
      </c>
      <c r="K9" s="84" t="s">
        <v>3</v>
      </c>
      <c r="L9" s="84" t="s">
        <v>4</v>
      </c>
      <c r="M9" s="84" t="s">
        <v>11</v>
      </c>
      <c r="N9" s="84" t="s">
        <v>15</v>
      </c>
      <c r="O9" s="84" t="s">
        <v>12</v>
      </c>
      <c r="P9" s="84" t="s">
        <v>27</v>
      </c>
    </row>
    <row r="10" spans="2:16" s="16" customFormat="1" x14ac:dyDescent="0.2">
      <c r="B10" s="15"/>
      <c r="C10" s="15"/>
      <c r="D10" s="40" t="s">
        <v>24</v>
      </c>
      <c r="E10" s="31" t="s">
        <v>31</v>
      </c>
      <c r="F10" s="31"/>
      <c r="G10" s="31" t="s">
        <v>31</v>
      </c>
      <c r="H10" s="67" t="s">
        <v>32</v>
      </c>
      <c r="I10" s="91" t="s">
        <v>31</v>
      </c>
      <c r="J10" s="31" t="s">
        <v>31</v>
      </c>
      <c r="K10" s="67"/>
      <c r="L10" s="67"/>
      <c r="M10" s="67" t="s">
        <v>32</v>
      </c>
      <c r="N10" s="67" t="s">
        <v>32</v>
      </c>
      <c r="O10" s="67" t="s">
        <v>32</v>
      </c>
      <c r="P10" s="67" t="s">
        <v>32</v>
      </c>
    </row>
    <row r="11" spans="2:16" s="16" customFormat="1" ht="33" x14ac:dyDescent="0.3">
      <c r="B11" s="54" t="s">
        <v>42</v>
      </c>
      <c r="C11" s="112" t="s">
        <v>43</v>
      </c>
      <c r="D11" s="59"/>
      <c r="E11" s="54"/>
      <c r="F11" s="54"/>
      <c r="G11" s="54"/>
      <c r="H11" s="68"/>
      <c r="I11" s="92"/>
      <c r="J11" s="63"/>
      <c r="K11" s="69"/>
      <c r="L11" s="70"/>
      <c r="M11" s="68"/>
      <c r="N11" s="68"/>
      <c r="O11" s="68"/>
      <c r="P11" s="68"/>
    </row>
    <row r="12" spans="2:16" s="16" customFormat="1" x14ac:dyDescent="0.3">
      <c r="B12" s="54" t="s">
        <v>39</v>
      </c>
      <c r="C12" s="113"/>
      <c r="D12" s="59">
        <f>1260.5/2+(5.48*4*2+2*1.8)</f>
        <v>677.69</v>
      </c>
      <c r="E12" s="54">
        <v>2022</v>
      </c>
      <c r="F12" s="54">
        <v>2025</v>
      </c>
      <c r="G12" s="54">
        <v>60</v>
      </c>
      <c r="H12" s="68">
        <v>15000</v>
      </c>
      <c r="I12" s="92">
        <f t="shared" ref="I12:I14" si="0">F12-E12</f>
        <v>3</v>
      </c>
      <c r="J12" s="63">
        <f t="shared" ref="J12:J14" si="1">G12-I12</f>
        <v>57</v>
      </c>
      <c r="K12" s="69">
        <f t="shared" ref="K12:K14" si="2">IF(I12&gt;=5,90*I12/G12,0)</f>
        <v>0</v>
      </c>
      <c r="L12" s="70">
        <f t="shared" ref="L12:L14" si="3">H12/100*K12</f>
        <v>0</v>
      </c>
      <c r="M12" s="68">
        <f t="shared" ref="M12:M14" si="4">H12-L12</f>
        <v>15000</v>
      </c>
      <c r="N12" s="68">
        <f t="shared" ref="N12:N14" si="5">P12-O12</f>
        <v>0</v>
      </c>
      <c r="O12" s="68">
        <f>M12*D12</f>
        <v>10165350</v>
      </c>
      <c r="P12" s="68">
        <f t="shared" ref="P12:P14" si="6">H12*D12</f>
        <v>10165350</v>
      </c>
    </row>
    <row r="13" spans="2:16" s="16" customFormat="1" x14ac:dyDescent="0.3">
      <c r="B13" s="54" t="s">
        <v>40</v>
      </c>
      <c r="C13" s="113"/>
      <c r="D13" s="59">
        <f>1266.2/2++(5.48*4*2+2*1.8)</f>
        <v>680.54000000000008</v>
      </c>
      <c r="E13" s="54">
        <v>2022</v>
      </c>
      <c r="F13" s="54">
        <v>2025</v>
      </c>
      <c r="G13" s="54">
        <v>60</v>
      </c>
      <c r="H13" s="68">
        <v>15000</v>
      </c>
      <c r="I13" s="92">
        <f t="shared" si="0"/>
        <v>3</v>
      </c>
      <c r="J13" s="63">
        <f t="shared" si="1"/>
        <v>57</v>
      </c>
      <c r="K13" s="69">
        <f t="shared" si="2"/>
        <v>0</v>
      </c>
      <c r="L13" s="70">
        <f t="shared" si="3"/>
        <v>0</v>
      </c>
      <c r="M13" s="68">
        <f t="shared" si="4"/>
        <v>15000</v>
      </c>
      <c r="N13" s="68">
        <f t="shared" si="5"/>
        <v>0</v>
      </c>
      <c r="O13" s="68">
        <f t="shared" ref="O13:O14" si="7">M13*D13</f>
        <v>10208100.000000002</v>
      </c>
      <c r="P13" s="68">
        <f t="shared" si="6"/>
        <v>10208100.000000002</v>
      </c>
    </row>
    <row r="14" spans="2:16" s="16" customFormat="1" x14ac:dyDescent="0.3">
      <c r="B14" s="54" t="s">
        <v>41</v>
      </c>
      <c r="C14" s="114"/>
      <c r="D14" s="59">
        <f>641.91/2+(5.48*4*2+2*1.8)</f>
        <v>368.39499999999998</v>
      </c>
      <c r="E14" s="54">
        <v>2022</v>
      </c>
      <c r="F14" s="54">
        <v>2025</v>
      </c>
      <c r="G14" s="54">
        <v>60</v>
      </c>
      <c r="H14" s="68">
        <v>15000</v>
      </c>
      <c r="I14" s="92">
        <f t="shared" si="0"/>
        <v>3</v>
      </c>
      <c r="J14" s="63">
        <f t="shared" si="1"/>
        <v>57</v>
      </c>
      <c r="K14" s="69">
        <f t="shared" si="2"/>
        <v>0</v>
      </c>
      <c r="L14" s="70">
        <f t="shared" si="3"/>
        <v>0</v>
      </c>
      <c r="M14" s="68">
        <f t="shared" si="4"/>
        <v>15000</v>
      </c>
      <c r="N14" s="68">
        <f t="shared" si="5"/>
        <v>0</v>
      </c>
      <c r="O14" s="68">
        <f t="shared" si="7"/>
        <v>5525925</v>
      </c>
      <c r="P14" s="68">
        <f t="shared" si="6"/>
        <v>5525925</v>
      </c>
    </row>
    <row r="15" spans="2:16" s="16" customFormat="1" ht="33" x14ac:dyDescent="0.3">
      <c r="B15" s="54" t="s">
        <v>44</v>
      </c>
      <c r="C15" s="54" t="s">
        <v>45</v>
      </c>
      <c r="D15" s="59">
        <v>315</v>
      </c>
      <c r="E15" s="54">
        <v>2022</v>
      </c>
      <c r="F15" s="54">
        <v>2025</v>
      </c>
      <c r="G15" s="54">
        <v>50</v>
      </c>
      <c r="H15" s="68">
        <v>10000</v>
      </c>
      <c r="I15" s="92">
        <f t="shared" ref="I15:I21" si="8">F15-E15</f>
        <v>3</v>
      </c>
      <c r="J15" s="63">
        <f t="shared" ref="J15:J21" si="9">G15-I15</f>
        <v>47</v>
      </c>
      <c r="K15" s="69">
        <f t="shared" ref="K15:K21" si="10">IF(I15&gt;=5,90*I15/G15,0)</f>
        <v>0</v>
      </c>
      <c r="L15" s="70">
        <f t="shared" ref="L15:L21" si="11">H15/100*K15</f>
        <v>0</v>
      </c>
      <c r="M15" s="68">
        <f t="shared" ref="M15:M21" si="12">H15-L15</f>
        <v>10000</v>
      </c>
      <c r="N15" s="68">
        <f t="shared" ref="N15:N21" si="13">P15-O15</f>
        <v>0</v>
      </c>
      <c r="O15" s="68">
        <f t="shared" ref="O15:O21" si="14">M15*D15</f>
        <v>3150000</v>
      </c>
      <c r="P15" s="68">
        <f t="shared" ref="P15:P21" si="15">H15*D15</f>
        <v>3150000</v>
      </c>
    </row>
    <row r="16" spans="2:16" s="16" customFormat="1" ht="33" x14ac:dyDescent="0.3">
      <c r="B16" s="54" t="s">
        <v>46</v>
      </c>
      <c r="C16" s="54" t="s">
        <v>47</v>
      </c>
      <c r="D16" s="59">
        <f>20.64*9.64</f>
        <v>198.96960000000001</v>
      </c>
      <c r="E16" s="54">
        <v>2022</v>
      </c>
      <c r="F16" s="54">
        <v>2025</v>
      </c>
      <c r="G16" s="54">
        <v>50</v>
      </c>
      <c r="H16" s="68">
        <v>2500</v>
      </c>
      <c r="I16" s="92">
        <f t="shared" si="8"/>
        <v>3</v>
      </c>
      <c r="J16" s="63">
        <f t="shared" si="9"/>
        <v>47</v>
      </c>
      <c r="K16" s="69">
        <f t="shared" si="10"/>
        <v>0</v>
      </c>
      <c r="L16" s="70">
        <f t="shared" si="11"/>
        <v>0</v>
      </c>
      <c r="M16" s="68">
        <f t="shared" si="12"/>
        <v>2500</v>
      </c>
      <c r="N16" s="68">
        <f t="shared" si="13"/>
        <v>0</v>
      </c>
      <c r="O16" s="68">
        <f t="shared" si="14"/>
        <v>497424.00000000006</v>
      </c>
      <c r="P16" s="68">
        <f t="shared" si="15"/>
        <v>497424.00000000006</v>
      </c>
    </row>
    <row r="17" spans="2:17" s="16" customFormat="1" ht="33" x14ac:dyDescent="0.3">
      <c r="B17" s="54" t="s">
        <v>48</v>
      </c>
      <c r="C17" s="54" t="s">
        <v>45</v>
      </c>
      <c r="D17" s="59">
        <v>135</v>
      </c>
      <c r="E17" s="54">
        <v>2022</v>
      </c>
      <c r="F17" s="54">
        <v>2025</v>
      </c>
      <c r="G17" s="54">
        <v>50</v>
      </c>
      <c r="H17" s="68">
        <v>7500</v>
      </c>
      <c r="I17" s="92">
        <f t="shared" si="8"/>
        <v>3</v>
      </c>
      <c r="J17" s="63">
        <f t="shared" si="9"/>
        <v>47</v>
      </c>
      <c r="K17" s="69">
        <f t="shared" si="10"/>
        <v>0</v>
      </c>
      <c r="L17" s="70">
        <f t="shared" si="11"/>
        <v>0</v>
      </c>
      <c r="M17" s="68">
        <f t="shared" si="12"/>
        <v>7500</v>
      </c>
      <c r="N17" s="68">
        <f t="shared" si="13"/>
        <v>0</v>
      </c>
      <c r="O17" s="68">
        <f t="shared" si="14"/>
        <v>1012500</v>
      </c>
      <c r="P17" s="68">
        <f t="shared" si="15"/>
        <v>1012500</v>
      </c>
    </row>
    <row r="18" spans="2:17" s="16" customFormat="1" ht="33" x14ac:dyDescent="0.3">
      <c r="B18" s="54" t="s">
        <v>49</v>
      </c>
      <c r="C18" s="112" t="s">
        <v>50</v>
      </c>
      <c r="D18" s="59"/>
      <c r="E18" s="54"/>
      <c r="F18" s="54"/>
      <c r="G18" s="54"/>
      <c r="H18" s="68"/>
      <c r="I18" s="92"/>
      <c r="J18" s="63"/>
      <c r="K18" s="69"/>
      <c r="L18" s="70"/>
      <c r="M18" s="68"/>
      <c r="N18" s="68"/>
      <c r="O18" s="68"/>
      <c r="P18" s="68"/>
    </row>
    <row r="19" spans="2:17" s="16" customFormat="1" x14ac:dyDescent="0.3">
      <c r="B19" s="54" t="s">
        <v>39</v>
      </c>
      <c r="C19" s="113"/>
      <c r="D19" s="59">
        <f>15.77*15.57</f>
        <v>245.53889999999998</v>
      </c>
      <c r="E19" s="54">
        <v>2022</v>
      </c>
      <c r="F19" s="54">
        <v>2025</v>
      </c>
      <c r="G19" s="54">
        <v>60</v>
      </c>
      <c r="H19" s="68">
        <v>25000</v>
      </c>
      <c r="I19" s="92">
        <f t="shared" si="8"/>
        <v>3</v>
      </c>
      <c r="J19" s="63">
        <f t="shared" si="9"/>
        <v>57</v>
      </c>
      <c r="K19" s="69">
        <f t="shared" si="10"/>
        <v>0</v>
      </c>
      <c r="L19" s="70">
        <f t="shared" si="11"/>
        <v>0</v>
      </c>
      <c r="M19" s="68">
        <f t="shared" si="12"/>
        <v>25000</v>
      </c>
      <c r="N19" s="68">
        <f t="shared" si="13"/>
        <v>0</v>
      </c>
      <c r="O19" s="68">
        <f t="shared" si="14"/>
        <v>6138472.5</v>
      </c>
      <c r="P19" s="68">
        <f t="shared" si="15"/>
        <v>6138472.5</v>
      </c>
    </row>
    <row r="20" spans="2:17" s="16" customFormat="1" x14ac:dyDescent="0.3">
      <c r="B20" s="54" t="s">
        <v>40</v>
      </c>
      <c r="C20" s="113"/>
      <c r="D20" s="59">
        <f t="shared" ref="D20:D21" si="16">15.77*15.57</f>
        <v>245.53889999999998</v>
      </c>
      <c r="E20" s="54">
        <v>2022</v>
      </c>
      <c r="F20" s="54">
        <v>2025</v>
      </c>
      <c r="G20" s="54">
        <v>60</v>
      </c>
      <c r="H20" s="68">
        <v>25000</v>
      </c>
      <c r="I20" s="92">
        <f t="shared" si="8"/>
        <v>3</v>
      </c>
      <c r="J20" s="63">
        <f t="shared" si="9"/>
        <v>57</v>
      </c>
      <c r="K20" s="69">
        <f t="shared" si="10"/>
        <v>0</v>
      </c>
      <c r="L20" s="70">
        <f t="shared" si="11"/>
        <v>0</v>
      </c>
      <c r="M20" s="68">
        <f t="shared" si="12"/>
        <v>25000</v>
      </c>
      <c r="N20" s="68">
        <f t="shared" si="13"/>
        <v>0</v>
      </c>
      <c r="O20" s="68">
        <f t="shared" si="14"/>
        <v>6138472.5</v>
      </c>
      <c r="P20" s="68">
        <f t="shared" si="15"/>
        <v>6138472.5</v>
      </c>
    </row>
    <row r="21" spans="2:17" s="16" customFormat="1" x14ac:dyDescent="0.3">
      <c r="B21" s="54" t="s">
        <v>41</v>
      </c>
      <c r="C21" s="114"/>
      <c r="D21" s="59">
        <f t="shared" si="16"/>
        <v>245.53889999999998</v>
      </c>
      <c r="E21" s="54">
        <v>2022</v>
      </c>
      <c r="F21" s="54">
        <v>2025</v>
      </c>
      <c r="G21" s="54">
        <v>60</v>
      </c>
      <c r="H21" s="68">
        <v>25000</v>
      </c>
      <c r="I21" s="92">
        <f t="shared" si="8"/>
        <v>3</v>
      </c>
      <c r="J21" s="63">
        <f t="shared" si="9"/>
        <v>57</v>
      </c>
      <c r="K21" s="69">
        <f t="shared" si="10"/>
        <v>0</v>
      </c>
      <c r="L21" s="70">
        <f t="shared" si="11"/>
        <v>0</v>
      </c>
      <c r="M21" s="68">
        <f t="shared" si="12"/>
        <v>25000</v>
      </c>
      <c r="N21" s="68">
        <f t="shared" si="13"/>
        <v>0</v>
      </c>
      <c r="O21" s="68">
        <f t="shared" si="14"/>
        <v>6138472.5</v>
      </c>
      <c r="P21" s="68">
        <f t="shared" si="15"/>
        <v>6138472.5</v>
      </c>
    </row>
    <row r="22" spans="2:17" s="18" customFormat="1" ht="18.75" customHeight="1" x14ac:dyDescent="0.3">
      <c r="B22" s="60" t="s">
        <v>25</v>
      </c>
      <c r="C22" s="60"/>
      <c r="D22" s="52"/>
      <c r="E22" s="56"/>
      <c r="F22" s="56"/>
      <c r="G22" s="57"/>
      <c r="H22" s="65"/>
      <c r="I22" s="93"/>
      <c r="J22" s="58"/>
      <c r="K22" s="58"/>
      <c r="L22" s="58"/>
      <c r="M22" s="72"/>
      <c r="N22" s="71"/>
      <c r="O22" s="71">
        <f>SUM(O11:O21)</f>
        <v>48974716.5</v>
      </c>
      <c r="P22" s="71">
        <f>SUM(P11:P21)</f>
        <v>48974716.5</v>
      </c>
    </row>
    <row r="23" spans="2:17" s="18" customFormat="1" ht="18.75" customHeight="1" x14ac:dyDescent="0.3">
      <c r="B23" s="55"/>
      <c r="C23" s="55"/>
      <c r="D23" s="41"/>
      <c r="E23" s="34"/>
      <c r="F23" s="34"/>
      <c r="G23" s="35"/>
      <c r="H23" s="36"/>
      <c r="I23" s="94"/>
      <c r="J23" s="37"/>
      <c r="K23" s="37"/>
      <c r="L23" s="37"/>
      <c r="M23" s="37"/>
    </row>
    <row r="24" spans="2:17" s="18" customFormat="1" ht="18.75" customHeight="1" x14ac:dyDescent="0.3">
      <c r="B24" s="55"/>
      <c r="C24" s="55"/>
      <c r="D24" s="41"/>
      <c r="E24" s="34"/>
      <c r="F24" s="34"/>
      <c r="G24" s="35"/>
      <c r="H24" s="36"/>
      <c r="I24" s="94"/>
      <c r="J24" s="37"/>
      <c r="K24" s="37"/>
      <c r="L24" s="37"/>
      <c r="M24" s="37"/>
    </row>
    <row r="25" spans="2:17" x14ac:dyDescent="0.3">
      <c r="B25" s="108" t="s">
        <v>16</v>
      </c>
      <c r="C25" s="108"/>
      <c r="D25" s="108"/>
      <c r="E25" s="17"/>
      <c r="F25" s="17"/>
      <c r="G25" s="61"/>
      <c r="H25" s="61"/>
      <c r="I25" s="95"/>
      <c r="J25" s="1"/>
      <c r="K25" s="1"/>
      <c r="M25" s="1"/>
      <c r="O25" s="1"/>
      <c r="P25" s="1"/>
      <c r="Q25" s="13"/>
    </row>
    <row r="26" spans="2:17" x14ac:dyDescent="0.3">
      <c r="B26" s="9" t="s">
        <v>17</v>
      </c>
      <c r="C26" s="64"/>
      <c r="D26" s="17"/>
      <c r="E26" s="2"/>
      <c r="F26" s="62"/>
      <c r="G26" s="62"/>
      <c r="H26" s="53"/>
      <c r="I26" s="89"/>
      <c r="J26" s="1"/>
      <c r="K26" s="1"/>
      <c r="M26" s="48"/>
      <c r="N26" s="48"/>
      <c r="O26" s="1"/>
      <c r="P26" s="13"/>
    </row>
    <row r="27" spans="2:17" x14ac:dyDescent="0.3">
      <c r="B27" s="9" t="s">
        <v>5</v>
      </c>
      <c r="C27" s="77"/>
      <c r="D27" s="17"/>
      <c r="E27" s="17"/>
      <c r="F27" s="62"/>
      <c r="G27" s="107"/>
      <c r="H27" s="21"/>
      <c r="I27" s="96"/>
      <c r="J27" s="18"/>
      <c r="K27" s="18"/>
      <c r="L27" s="18"/>
      <c r="M27" s="1"/>
      <c r="N27" s="47"/>
      <c r="O27" s="1"/>
      <c r="P27" s="1"/>
    </row>
    <row r="28" spans="2:17" x14ac:dyDescent="0.3">
      <c r="B28" s="9" t="s">
        <v>6</v>
      </c>
      <c r="C28" s="64">
        <f>ROUND((C26*C27),0)</f>
        <v>0</v>
      </c>
      <c r="D28" s="17"/>
      <c r="E28" s="50"/>
      <c r="F28" s="62"/>
      <c r="G28" s="107"/>
      <c r="H28" s="21"/>
      <c r="I28" s="89"/>
      <c r="J28" s="1"/>
      <c r="K28" s="1"/>
      <c r="L28" s="13"/>
      <c r="M28" s="13"/>
      <c r="N28" s="13"/>
      <c r="O28" s="1"/>
      <c r="P28" s="1"/>
    </row>
    <row r="29" spans="2:17" x14ac:dyDescent="0.3">
      <c r="B29" s="19"/>
      <c r="C29" s="19"/>
      <c r="D29" s="42"/>
      <c r="E29" s="17"/>
      <c r="F29" s="33"/>
      <c r="G29" s="62"/>
      <c r="H29" s="62"/>
      <c r="I29" s="97"/>
      <c r="J29" s="1"/>
      <c r="K29" s="18"/>
      <c r="L29" s="18"/>
      <c r="M29" s="1"/>
      <c r="O29" s="1"/>
      <c r="P29" s="1"/>
    </row>
    <row r="30" spans="2:17" ht="16.5" customHeight="1" x14ac:dyDescent="0.3">
      <c r="B30" s="110" t="s">
        <v>10</v>
      </c>
      <c r="C30" s="111"/>
      <c r="D30" s="104"/>
      <c r="E30" s="17"/>
      <c r="F30" s="20"/>
      <c r="G30" s="62"/>
      <c r="H30" s="62"/>
      <c r="I30" s="98"/>
      <c r="J30" s="1"/>
      <c r="K30" s="1"/>
      <c r="M30" s="1"/>
      <c r="N30" s="46"/>
      <c r="O30" s="1"/>
      <c r="P30" s="1"/>
    </row>
    <row r="31" spans="2:17" x14ac:dyDescent="0.3">
      <c r="B31" s="9" t="s">
        <v>7</v>
      </c>
      <c r="C31" s="64">
        <f>C4-D22</f>
        <v>9752.0499999999993</v>
      </c>
      <c r="D31" s="22"/>
      <c r="E31" s="89"/>
      <c r="H31" s="1"/>
      <c r="I31" s="46"/>
      <c r="J31" s="1"/>
      <c r="K31" s="1"/>
      <c r="M31" s="1"/>
      <c r="O31" s="1"/>
      <c r="P31" s="1"/>
    </row>
    <row r="32" spans="2:17" x14ac:dyDescent="0.3">
      <c r="B32" s="9" t="s">
        <v>5</v>
      </c>
      <c r="C32" s="77">
        <v>500</v>
      </c>
      <c r="D32" s="11"/>
      <c r="E32" s="89"/>
      <c r="H32" s="1"/>
      <c r="I32" s="1"/>
      <c r="J32" s="1"/>
      <c r="K32" s="1"/>
      <c r="M32" s="1"/>
      <c r="O32" s="1"/>
      <c r="P32" s="1"/>
    </row>
    <row r="33" spans="2:16" x14ac:dyDescent="0.3">
      <c r="B33" s="9" t="s">
        <v>6</v>
      </c>
      <c r="C33" s="64">
        <v>5000000</v>
      </c>
      <c r="D33" s="3"/>
      <c r="E33" s="89"/>
      <c r="H33" s="1"/>
      <c r="I33" s="18"/>
      <c r="K33" s="1"/>
      <c r="M33" s="1"/>
      <c r="O33" s="1"/>
      <c r="P33" s="1"/>
    </row>
    <row r="34" spans="2:16" x14ac:dyDescent="0.3">
      <c r="D34" s="43"/>
      <c r="E34" s="88"/>
      <c r="F34" s="5"/>
      <c r="G34" s="5"/>
      <c r="H34" s="1"/>
      <c r="I34" s="2"/>
      <c r="J34" s="46"/>
      <c r="K34" s="1"/>
      <c r="L34" s="2"/>
      <c r="M34" s="1"/>
      <c r="O34" s="1"/>
      <c r="P34" s="1"/>
    </row>
    <row r="35" spans="2:16" x14ac:dyDescent="0.3">
      <c r="B35" s="102" t="s">
        <v>35</v>
      </c>
      <c r="C35" s="103"/>
      <c r="D35" s="103"/>
      <c r="E35" s="2"/>
      <c r="F35" s="8"/>
      <c r="G35" s="2"/>
      <c r="I35" s="18"/>
      <c r="K35" s="1"/>
      <c r="M35" s="1"/>
      <c r="O35" s="1"/>
      <c r="P35" s="1"/>
    </row>
    <row r="36" spans="2:16" x14ac:dyDescent="0.3">
      <c r="B36" s="81" t="s">
        <v>9</v>
      </c>
      <c r="C36" s="80">
        <f>C6</f>
        <v>34132175</v>
      </c>
      <c r="D36" s="80">
        <v>39008200</v>
      </c>
      <c r="E36" s="6">
        <f>C36-D36</f>
        <v>-4876025</v>
      </c>
      <c r="F36" s="2"/>
      <c r="G36" s="2"/>
      <c r="H36" s="46"/>
      <c r="I36" s="1"/>
      <c r="J36" s="1"/>
      <c r="K36" s="1"/>
      <c r="M36" s="1"/>
      <c r="O36" s="1"/>
      <c r="P36" s="1"/>
    </row>
    <row r="37" spans="2:16" x14ac:dyDescent="0.3">
      <c r="B37" s="81" t="s">
        <v>38</v>
      </c>
      <c r="C37" s="80">
        <f>O22</f>
        <v>48974716.5</v>
      </c>
      <c r="D37" s="80">
        <v>62519100</v>
      </c>
      <c r="E37" s="6">
        <f t="shared" ref="E37:E40" si="17">C37-D37</f>
        <v>-13544383.5</v>
      </c>
      <c r="F37" s="2"/>
      <c r="G37" s="2"/>
      <c r="H37" s="46"/>
      <c r="I37" s="1"/>
      <c r="J37" s="1"/>
      <c r="K37" s="1"/>
      <c r="M37" s="1"/>
      <c r="O37" s="1"/>
      <c r="P37" s="1"/>
    </row>
    <row r="38" spans="2:16" ht="33" x14ac:dyDescent="0.3">
      <c r="B38" s="81" t="s">
        <v>18</v>
      </c>
      <c r="C38" s="80">
        <v>0</v>
      </c>
      <c r="D38" s="80">
        <v>0</v>
      </c>
      <c r="E38" s="6">
        <f t="shared" si="17"/>
        <v>0</v>
      </c>
      <c r="F38" s="2"/>
      <c r="G38" s="2"/>
      <c r="H38" s="46"/>
      <c r="I38" s="1"/>
      <c r="M38" s="1"/>
      <c r="O38" s="1"/>
      <c r="P38" s="1"/>
    </row>
    <row r="39" spans="2:16" x14ac:dyDescent="0.3">
      <c r="B39" s="81" t="s">
        <v>8</v>
      </c>
      <c r="C39" s="80">
        <f>C33</f>
        <v>5000000</v>
      </c>
      <c r="D39" s="80">
        <v>6000000</v>
      </c>
      <c r="E39" s="6">
        <f t="shared" si="17"/>
        <v>-1000000</v>
      </c>
      <c r="F39" s="2"/>
      <c r="G39" s="2"/>
      <c r="H39" s="46"/>
      <c r="I39" s="1"/>
      <c r="M39" s="1"/>
      <c r="O39" s="1"/>
      <c r="P39" s="1"/>
    </row>
    <row r="40" spans="2:16" x14ac:dyDescent="0.3">
      <c r="B40" s="82" t="s">
        <v>36</v>
      </c>
      <c r="C40" s="83">
        <f>SUM(C36:C39)</f>
        <v>88106891.5</v>
      </c>
      <c r="D40" s="83">
        <f>MROUND(SUM(D36:D39),100000)</f>
        <v>107500000</v>
      </c>
      <c r="E40" s="6">
        <f t="shared" si="17"/>
        <v>-19393108.5</v>
      </c>
      <c r="F40" s="2"/>
      <c r="G40" s="2"/>
      <c r="H40" s="46"/>
      <c r="I40" s="1"/>
      <c r="J40" s="1"/>
      <c r="K40" s="1"/>
      <c r="M40" s="1"/>
      <c r="O40" s="1"/>
      <c r="P40" s="1"/>
    </row>
    <row r="41" spans="2:16" x14ac:dyDescent="0.3">
      <c r="B41" s="82" t="s">
        <v>33</v>
      </c>
      <c r="C41" s="83">
        <f>ROUND(C40*0.9,0)</f>
        <v>79296202</v>
      </c>
      <c r="D41" s="83">
        <f>MROUND(D40*0.9,100000)</f>
        <v>96800000</v>
      </c>
      <c r="E41" s="7"/>
      <c r="F41" s="2"/>
      <c r="G41" s="2"/>
      <c r="I41" s="1"/>
      <c r="J41" s="1"/>
      <c r="K41" s="1"/>
      <c r="M41" s="1"/>
      <c r="O41" s="1"/>
      <c r="P41" s="1"/>
    </row>
    <row r="42" spans="2:16" x14ac:dyDescent="0.3">
      <c r="B42" s="82" t="s">
        <v>34</v>
      </c>
      <c r="C42" s="83">
        <f>MROUND(C40*80%,1)</f>
        <v>70485513</v>
      </c>
      <c r="D42" s="83">
        <f>MROUND(D40*0.8,100000)</f>
        <v>86000000</v>
      </c>
      <c r="F42" s="2"/>
      <c r="G42" s="2"/>
      <c r="I42" s="1"/>
      <c r="J42" s="1"/>
      <c r="K42" s="1"/>
      <c r="M42" s="1"/>
      <c r="O42" s="1"/>
      <c r="P42" s="1"/>
    </row>
    <row r="43" spans="2:16" x14ac:dyDescent="0.3">
      <c r="B43" s="82" t="s">
        <v>19</v>
      </c>
      <c r="C43" s="83">
        <f>P22*0.85</f>
        <v>41628509.024999999</v>
      </c>
      <c r="D43" s="83">
        <v>68500000</v>
      </c>
      <c r="F43" s="2"/>
      <c r="G43" s="2"/>
      <c r="I43" s="1"/>
      <c r="J43" s="1"/>
      <c r="K43" s="1"/>
      <c r="M43" s="1"/>
      <c r="O43" s="1"/>
      <c r="P43" s="1"/>
    </row>
    <row r="44" spans="2:16" x14ac:dyDescent="0.3">
      <c r="B44" s="81" t="s">
        <v>20</v>
      </c>
      <c r="C44" s="83">
        <f>D6+C37</f>
        <v>78962270.5</v>
      </c>
      <c r="D44" s="83"/>
      <c r="F44" s="2"/>
      <c r="G44" s="2"/>
      <c r="I44" s="1"/>
      <c r="J44" s="1"/>
      <c r="K44" s="1"/>
      <c r="M44" s="1"/>
      <c r="O44" s="1"/>
      <c r="P44" s="1"/>
    </row>
    <row r="45" spans="2:16" x14ac:dyDescent="0.3">
      <c r="B45" s="75"/>
      <c r="C45" s="75"/>
      <c r="D45" s="1"/>
      <c r="F45" s="2"/>
      <c r="G45" s="2"/>
      <c r="H45" s="23"/>
      <c r="I45" s="1"/>
      <c r="J45" s="1"/>
      <c r="K45" s="1"/>
      <c r="M45" s="1"/>
      <c r="O45" s="1"/>
      <c r="P45" s="1"/>
    </row>
    <row r="46" spans="2:16" x14ac:dyDescent="0.3">
      <c r="B46" s="75"/>
      <c r="C46" s="75"/>
      <c r="E46" s="88"/>
      <c r="G46" s="2"/>
      <c r="I46" s="23"/>
      <c r="J46" s="1"/>
      <c r="K46" s="1"/>
      <c r="M46" s="1"/>
      <c r="O46" s="1"/>
      <c r="P46" s="1"/>
    </row>
    <row r="47" spans="2:16" x14ac:dyDescent="0.3">
      <c r="B47" s="75"/>
      <c r="C47" s="75"/>
      <c r="E47" s="88"/>
      <c r="F47" s="2"/>
      <c r="G47" s="2"/>
      <c r="H47" s="1"/>
      <c r="I47" s="2"/>
      <c r="J47" s="1"/>
      <c r="L47" s="2"/>
      <c r="M47" s="1"/>
      <c r="O47" s="1"/>
      <c r="P47" s="1"/>
    </row>
    <row r="48" spans="2:16" x14ac:dyDescent="0.3">
      <c r="B48" s="75"/>
      <c r="C48" s="75"/>
      <c r="E48" s="88"/>
      <c r="F48" s="2"/>
      <c r="G48" s="2"/>
      <c r="H48" s="1"/>
      <c r="I48" s="2"/>
      <c r="J48" s="24"/>
      <c r="L48" s="2"/>
      <c r="M48" s="1"/>
      <c r="O48" s="1"/>
      <c r="P48" s="1"/>
    </row>
    <row r="49" spans="2:16" x14ac:dyDescent="0.3">
      <c r="B49" s="75"/>
      <c r="C49" s="75"/>
      <c r="E49" s="88"/>
      <c r="F49" s="2"/>
      <c r="G49" s="2"/>
      <c r="H49" s="1"/>
      <c r="I49" s="2"/>
      <c r="J49" s="24"/>
      <c r="L49" s="2"/>
      <c r="M49" s="1"/>
      <c r="O49" s="1"/>
      <c r="P49" s="1"/>
    </row>
    <row r="50" spans="2:16" x14ac:dyDescent="0.3">
      <c r="B50" s="75"/>
      <c r="C50" s="75"/>
      <c r="E50" s="88"/>
      <c r="F50" s="2"/>
      <c r="G50" s="2"/>
      <c r="H50" s="1"/>
      <c r="I50" s="2"/>
      <c r="J50" s="24"/>
      <c r="L50" s="2"/>
      <c r="M50" s="1"/>
      <c r="O50" s="1"/>
      <c r="P50" s="1"/>
    </row>
    <row r="51" spans="2:16" x14ac:dyDescent="0.3">
      <c r="B51" s="75"/>
      <c r="C51" s="75"/>
      <c r="E51" s="88"/>
      <c r="F51" s="2"/>
      <c r="G51" s="2"/>
      <c r="H51" s="1"/>
      <c r="I51" s="2"/>
      <c r="J51" s="24"/>
      <c r="L51" s="2"/>
      <c r="M51" s="1"/>
      <c r="O51" s="1"/>
      <c r="P51" s="1"/>
    </row>
    <row r="52" spans="2:16" x14ac:dyDescent="0.3">
      <c r="B52" s="75"/>
      <c r="C52" s="75"/>
      <c r="E52" s="88"/>
      <c r="F52" s="2"/>
      <c r="G52" s="2"/>
      <c r="H52" s="1"/>
      <c r="I52" s="2"/>
      <c r="J52" s="24"/>
      <c r="L52" s="2"/>
      <c r="M52" s="1"/>
      <c r="O52" s="1"/>
      <c r="P52" s="1"/>
    </row>
    <row r="53" spans="2:16" ht="16.5" customHeight="1" x14ac:dyDescent="0.3">
      <c r="B53" s="75"/>
      <c r="C53" s="75"/>
      <c r="E53" s="88"/>
      <c r="F53" s="2"/>
      <c r="G53" s="2"/>
      <c r="H53" s="1"/>
      <c r="I53" s="2"/>
      <c r="J53" s="24"/>
      <c r="L53" s="2"/>
      <c r="M53" s="1"/>
      <c r="O53" s="1"/>
      <c r="P53" s="1"/>
    </row>
    <row r="54" spans="2:16" x14ac:dyDescent="0.3">
      <c r="B54" s="75"/>
      <c r="C54" s="75"/>
      <c r="E54" s="88"/>
      <c r="F54" s="2"/>
      <c r="G54" s="2"/>
      <c r="H54" s="1"/>
      <c r="I54" s="2"/>
      <c r="J54" s="24"/>
      <c r="L54" s="2"/>
      <c r="M54" s="1"/>
      <c r="O54" s="1"/>
      <c r="P54" s="1"/>
    </row>
    <row r="55" spans="2:16" x14ac:dyDescent="0.3">
      <c r="B55" s="75"/>
      <c r="C55" s="75"/>
      <c r="D55" s="38"/>
      <c r="E55" s="88"/>
      <c r="F55" s="2"/>
      <c r="G55" s="2"/>
      <c r="H55" s="1"/>
      <c r="I55" s="2"/>
      <c r="J55" s="1"/>
      <c r="L55" s="2"/>
      <c r="M55" s="1"/>
      <c r="O55" s="1"/>
      <c r="P55" s="1"/>
    </row>
    <row r="56" spans="2:16" x14ac:dyDescent="0.3">
      <c r="B56" s="75"/>
      <c r="C56" s="75"/>
      <c r="D56" s="38"/>
      <c r="E56" s="88"/>
      <c r="F56" s="2"/>
      <c r="G56" s="2"/>
      <c r="H56" s="1"/>
      <c r="I56" s="2"/>
      <c r="J56" s="1"/>
      <c r="L56" s="2"/>
      <c r="M56" s="1"/>
      <c r="O56" s="1"/>
      <c r="P56" s="1"/>
    </row>
    <row r="57" spans="2:16" x14ac:dyDescent="0.3">
      <c r="B57" s="75"/>
      <c r="C57" s="75"/>
      <c r="D57" s="38"/>
      <c r="E57" s="88"/>
      <c r="F57" s="2"/>
      <c r="G57" s="2"/>
      <c r="H57" s="1"/>
      <c r="I57" s="2"/>
      <c r="J57" s="1"/>
      <c r="L57" s="2"/>
      <c r="M57" s="1"/>
      <c r="O57" s="1"/>
      <c r="P57" s="1"/>
    </row>
    <row r="58" spans="2:16" x14ac:dyDescent="0.3">
      <c r="B58" s="75"/>
      <c r="C58" s="75"/>
      <c r="E58" s="88"/>
      <c r="F58" s="2"/>
      <c r="G58" s="2"/>
      <c r="H58" s="1"/>
      <c r="I58" s="2"/>
      <c r="J58" s="1"/>
      <c r="L58" s="2"/>
      <c r="M58" s="1"/>
      <c r="O58" s="1"/>
      <c r="P58" s="1"/>
    </row>
    <row r="59" spans="2:16" x14ac:dyDescent="0.3">
      <c r="B59" s="75"/>
      <c r="C59" s="75"/>
      <c r="D59" s="38"/>
      <c r="E59" s="88"/>
      <c r="F59" s="2"/>
      <c r="G59" s="2"/>
      <c r="H59" s="1"/>
      <c r="I59" s="2"/>
      <c r="J59" s="1"/>
      <c r="L59" s="2"/>
      <c r="M59" s="1"/>
      <c r="O59" s="1"/>
      <c r="P59" s="1"/>
    </row>
    <row r="60" spans="2:16" x14ac:dyDescent="0.3">
      <c r="B60" s="75"/>
      <c r="C60" s="75"/>
      <c r="D60" s="38"/>
      <c r="E60" s="88"/>
      <c r="F60" s="2"/>
      <c r="G60" s="2"/>
      <c r="H60" s="1"/>
      <c r="I60" s="2"/>
      <c r="J60" s="1"/>
      <c r="L60" s="2"/>
      <c r="M60" s="1"/>
      <c r="O60" s="1"/>
      <c r="P60" s="1"/>
    </row>
    <row r="61" spans="2:16" x14ac:dyDescent="0.3">
      <c r="B61" s="75"/>
      <c r="C61" s="75"/>
      <c r="D61" s="38"/>
      <c r="E61" s="88"/>
      <c r="F61" s="2"/>
      <c r="G61" s="2"/>
      <c r="H61" s="1"/>
      <c r="I61" s="2"/>
      <c r="J61" s="1"/>
      <c r="L61" s="2"/>
      <c r="M61" s="1"/>
      <c r="O61" s="1"/>
      <c r="P61" s="1"/>
    </row>
    <row r="62" spans="2:16" x14ac:dyDescent="0.3">
      <c r="B62" s="75"/>
      <c r="C62" s="75"/>
      <c r="D62" s="38"/>
      <c r="E62" s="88"/>
      <c r="F62" s="2"/>
      <c r="G62" s="2"/>
      <c r="H62" s="1"/>
      <c r="I62" s="2"/>
      <c r="J62" s="1"/>
      <c r="L62" s="2"/>
      <c r="M62" s="1"/>
      <c r="O62" s="1"/>
      <c r="P62" s="1"/>
    </row>
    <row r="63" spans="2:16" x14ac:dyDescent="0.3">
      <c r="B63" s="75"/>
      <c r="C63" s="75"/>
      <c r="D63" s="38"/>
      <c r="E63" s="88"/>
      <c r="F63" s="2"/>
      <c r="G63" s="2"/>
      <c r="H63" s="1"/>
      <c r="I63" s="2"/>
      <c r="J63" s="1"/>
      <c r="L63" s="2"/>
      <c r="M63" s="1"/>
      <c r="O63" s="1"/>
      <c r="P63" s="1"/>
    </row>
    <row r="64" spans="2:16" x14ac:dyDescent="0.3">
      <c r="B64" s="75"/>
      <c r="C64" s="75"/>
      <c r="D64" s="38"/>
      <c r="E64" s="88"/>
      <c r="F64" s="2"/>
      <c r="G64" s="2"/>
      <c r="H64" s="1"/>
      <c r="I64" s="2"/>
      <c r="J64" s="1"/>
      <c r="L64" s="2"/>
      <c r="M64" s="1"/>
      <c r="O64" s="1"/>
      <c r="P64" s="1"/>
    </row>
    <row r="65" spans="2:16" x14ac:dyDescent="0.3">
      <c r="B65" s="75"/>
      <c r="C65" s="75"/>
      <c r="D65" s="38"/>
      <c r="E65" s="88"/>
      <c r="F65" s="2"/>
      <c r="G65" s="2"/>
      <c r="H65" s="1"/>
      <c r="I65" s="2"/>
      <c r="J65" s="1"/>
      <c r="L65" s="2"/>
      <c r="M65" s="1"/>
      <c r="O65" s="1"/>
      <c r="P65" s="1"/>
    </row>
    <row r="66" spans="2:16" x14ac:dyDescent="0.3">
      <c r="B66" s="75"/>
      <c r="C66" s="75"/>
      <c r="D66" s="38"/>
      <c r="E66" s="99"/>
      <c r="F66" s="25"/>
      <c r="G66" s="25"/>
      <c r="H66" s="4"/>
      <c r="I66" s="2"/>
      <c r="J66" s="1"/>
      <c r="L66" s="2"/>
      <c r="M66" s="1"/>
      <c r="O66" s="1"/>
      <c r="P66" s="1"/>
    </row>
    <row r="67" spans="2:16" x14ac:dyDescent="0.3">
      <c r="B67" s="75"/>
      <c r="C67" s="75"/>
      <c r="D67" s="38"/>
      <c r="E67" s="89"/>
      <c r="F67" s="23"/>
      <c r="G67" s="23"/>
      <c r="H67" s="1"/>
      <c r="I67" s="2"/>
      <c r="J67" s="1"/>
      <c r="L67" s="2"/>
      <c r="M67" s="1"/>
      <c r="O67" s="1"/>
      <c r="P67" s="1"/>
    </row>
    <row r="68" spans="2:16" x14ac:dyDescent="0.3">
      <c r="B68" s="75"/>
      <c r="C68" s="75"/>
      <c r="D68" s="38"/>
      <c r="H68" s="23"/>
      <c r="I68" s="100"/>
      <c r="J68" s="32"/>
      <c r="K68" s="32"/>
    </row>
    <row r="69" spans="2:16" x14ac:dyDescent="0.3">
      <c r="B69" s="75"/>
      <c r="C69" s="75"/>
      <c r="D69" s="38"/>
      <c r="H69" s="23"/>
      <c r="I69" s="100"/>
      <c r="J69" s="23"/>
      <c r="K69" s="23"/>
    </row>
    <row r="70" spans="2:16" x14ac:dyDescent="0.3">
      <c r="B70" s="75"/>
      <c r="C70" s="75"/>
      <c r="D70" s="38"/>
      <c r="H70" s="23"/>
      <c r="I70" s="101"/>
      <c r="J70" s="23"/>
      <c r="K70" s="23"/>
    </row>
    <row r="71" spans="2:16" x14ac:dyDescent="0.3">
      <c r="B71" s="75"/>
      <c r="C71" s="75"/>
      <c r="D71" s="38"/>
      <c r="H71" s="23"/>
      <c r="I71" s="100"/>
      <c r="J71" s="23"/>
      <c r="K71" s="23"/>
    </row>
    <row r="72" spans="2:16" x14ac:dyDescent="0.3">
      <c r="B72" s="75"/>
      <c r="C72" s="75"/>
      <c r="D72" s="38"/>
      <c r="H72" s="23"/>
      <c r="I72" s="100"/>
      <c r="J72" s="23"/>
      <c r="K72" s="23"/>
    </row>
    <row r="73" spans="2:16" x14ac:dyDescent="0.3">
      <c r="B73" s="75"/>
      <c r="C73" s="75"/>
      <c r="D73" s="38"/>
      <c r="H73" s="23"/>
      <c r="I73" s="100"/>
      <c r="J73" s="23"/>
      <c r="K73" s="23"/>
    </row>
    <row r="74" spans="2:16" x14ac:dyDescent="0.3">
      <c r="B74" s="75"/>
      <c r="C74" s="75"/>
      <c r="D74" s="38"/>
      <c r="H74" s="23"/>
      <c r="I74" s="100"/>
      <c r="J74" s="23"/>
      <c r="K74" s="23"/>
    </row>
    <row r="75" spans="2:16" x14ac:dyDescent="0.3">
      <c r="B75" s="75"/>
      <c r="C75" s="75"/>
      <c r="D75" s="38"/>
      <c r="H75" s="23"/>
      <c r="I75" s="100"/>
      <c r="J75" s="23"/>
      <c r="K75" s="23"/>
    </row>
    <row r="76" spans="2:16" x14ac:dyDescent="0.3">
      <c r="B76" s="75"/>
      <c r="C76" s="75"/>
      <c r="D76" s="38"/>
      <c r="H76" s="23"/>
      <c r="I76" s="100"/>
      <c r="J76" s="23"/>
      <c r="K76" s="23"/>
    </row>
    <row r="77" spans="2:16" x14ac:dyDescent="0.3">
      <c r="B77" s="75"/>
      <c r="C77" s="75"/>
      <c r="D77" s="38"/>
    </row>
    <row r="78" spans="2:16" x14ac:dyDescent="0.3">
      <c r="B78" s="75"/>
      <c r="C78" s="75"/>
      <c r="D78" s="38"/>
    </row>
    <row r="79" spans="2:16" x14ac:dyDescent="0.3">
      <c r="B79" s="75"/>
      <c r="C79" s="75"/>
      <c r="D79" s="38"/>
    </row>
    <row r="80" spans="2:16" x14ac:dyDescent="0.3">
      <c r="B80" s="75"/>
      <c r="C80" s="75"/>
      <c r="D80" s="38"/>
    </row>
    <row r="81" spans="2:8" x14ac:dyDescent="0.3">
      <c r="B81" s="75"/>
      <c r="C81" s="75"/>
      <c r="D81" s="38"/>
    </row>
    <row r="82" spans="2:8" x14ac:dyDescent="0.3">
      <c r="B82" s="75"/>
      <c r="C82" s="75"/>
      <c r="D82" s="38"/>
      <c r="H82" s="26"/>
    </row>
    <row r="83" spans="2:8" x14ac:dyDescent="0.3">
      <c r="B83" s="75"/>
      <c r="C83" s="75"/>
      <c r="D83" s="38"/>
      <c r="H83" s="26"/>
    </row>
    <row r="84" spans="2:8" x14ac:dyDescent="0.3">
      <c r="B84" s="75"/>
      <c r="C84" s="75"/>
      <c r="D84" s="38"/>
      <c r="H84" s="26"/>
    </row>
    <row r="85" spans="2:8" x14ac:dyDescent="0.3">
      <c r="B85" s="75"/>
      <c r="C85" s="75"/>
      <c r="D85" s="38"/>
      <c r="H85" s="26"/>
    </row>
    <row r="86" spans="2:8" x14ac:dyDescent="0.3">
      <c r="B86" s="75"/>
      <c r="C86" s="75"/>
      <c r="D86" s="38"/>
      <c r="H86" s="26"/>
    </row>
    <row r="87" spans="2:8" x14ac:dyDescent="0.3">
      <c r="B87" s="75"/>
      <c r="C87" s="75"/>
      <c r="D87" s="38"/>
      <c r="H87" s="26"/>
    </row>
    <row r="88" spans="2:8" x14ac:dyDescent="0.3">
      <c r="B88" s="75"/>
      <c r="C88" s="75"/>
      <c r="D88" s="38"/>
      <c r="H88" s="26"/>
    </row>
    <row r="89" spans="2:8" x14ac:dyDescent="0.3">
      <c r="B89" s="75"/>
      <c r="C89" s="75"/>
      <c r="D89" s="38"/>
      <c r="H89" s="26"/>
    </row>
    <row r="90" spans="2:8" x14ac:dyDescent="0.3">
      <c r="B90" s="75"/>
      <c r="C90" s="75"/>
      <c r="D90" s="38"/>
      <c r="H90" s="26"/>
    </row>
    <row r="91" spans="2:8" x14ac:dyDescent="0.3">
      <c r="B91" s="75"/>
      <c r="C91" s="75"/>
      <c r="D91" s="38"/>
      <c r="H91" s="26"/>
    </row>
    <row r="92" spans="2:8" x14ac:dyDescent="0.3">
      <c r="B92" s="75">
        <f>3350000/300</f>
        <v>11166.666666666666</v>
      </c>
      <c r="C92" s="75"/>
      <c r="D92" s="38"/>
    </row>
    <row r="93" spans="2:8" x14ac:dyDescent="0.3">
      <c r="B93" s="75">
        <f>B92/10.764</f>
        <v>1037.4086461042982</v>
      </c>
      <c r="C93" s="75"/>
      <c r="D93" s="38"/>
    </row>
    <row r="94" spans="2:8" x14ac:dyDescent="0.3">
      <c r="B94" s="75"/>
      <c r="C94" s="75"/>
      <c r="D94" s="38"/>
    </row>
    <row r="95" spans="2:8" x14ac:dyDescent="0.3">
      <c r="B95" s="75"/>
      <c r="C95" s="75"/>
      <c r="D95" s="38"/>
    </row>
    <row r="96" spans="2:8" x14ac:dyDescent="0.3">
      <c r="B96" s="75"/>
      <c r="C96" s="75"/>
      <c r="D96" s="38"/>
    </row>
    <row r="97" spans="2:4" x14ac:dyDescent="0.3">
      <c r="B97" s="75"/>
      <c r="C97" s="75"/>
      <c r="D97" s="38"/>
    </row>
    <row r="98" spans="2:4" x14ac:dyDescent="0.3">
      <c r="B98" s="75"/>
      <c r="C98" s="75"/>
      <c r="D98" s="38"/>
    </row>
    <row r="99" spans="2:4" x14ac:dyDescent="0.3">
      <c r="B99" s="75"/>
      <c r="C99" s="75"/>
      <c r="D99" s="38"/>
    </row>
    <row r="100" spans="2:4" x14ac:dyDescent="0.3">
      <c r="B100" s="75"/>
      <c r="C100" s="75"/>
      <c r="D100" s="38"/>
    </row>
    <row r="101" spans="2:4" x14ac:dyDescent="0.3">
      <c r="B101" s="75"/>
      <c r="C101" s="75"/>
      <c r="D101" s="38"/>
    </row>
    <row r="102" spans="2:4" x14ac:dyDescent="0.3">
      <c r="B102" s="75"/>
      <c r="C102" s="75"/>
      <c r="D102" s="38"/>
    </row>
    <row r="103" spans="2:4" x14ac:dyDescent="0.3">
      <c r="B103" s="75"/>
      <c r="C103" s="75"/>
      <c r="D103" s="38"/>
    </row>
    <row r="104" spans="2:4" x14ac:dyDescent="0.3">
      <c r="B104" s="75"/>
      <c r="C104" s="75"/>
      <c r="D104" s="38"/>
    </row>
    <row r="105" spans="2:4" x14ac:dyDescent="0.3">
      <c r="B105" s="75"/>
      <c r="C105" s="75"/>
      <c r="D105" s="38"/>
    </row>
    <row r="106" spans="2:4" x14ac:dyDescent="0.3">
      <c r="B106" s="75"/>
      <c r="C106" s="75"/>
      <c r="D106" s="38"/>
    </row>
    <row r="107" spans="2:4" x14ac:dyDescent="0.3">
      <c r="B107" s="75"/>
      <c r="C107" s="75"/>
      <c r="D107" s="38"/>
    </row>
    <row r="108" spans="2:4" x14ac:dyDescent="0.3">
      <c r="B108" s="75"/>
      <c r="C108" s="75"/>
      <c r="D108" s="38"/>
    </row>
    <row r="109" spans="2:4" x14ac:dyDescent="0.3">
      <c r="B109" s="75"/>
      <c r="C109" s="75"/>
      <c r="D109" s="38"/>
    </row>
    <row r="110" spans="2:4" x14ac:dyDescent="0.3">
      <c r="B110" s="75"/>
      <c r="C110" s="75"/>
      <c r="D110" s="38"/>
    </row>
    <row r="111" spans="2:4" x14ac:dyDescent="0.3">
      <c r="B111" s="75"/>
      <c r="C111" s="75"/>
      <c r="D111" s="38"/>
    </row>
    <row r="112" spans="2:4" x14ac:dyDescent="0.3">
      <c r="B112" s="75"/>
      <c r="C112" s="75"/>
      <c r="D112" s="38"/>
    </row>
    <row r="113" spans="2:4" x14ac:dyDescent="0.3">
      <c r="B113" s="75"/>
      <c r="C113" s="75"/>
      <c r="D113" s="38"/>
    </row>
    <row r="114" spans="2:4" x14ac:dyDescent="0.3">
      <c r="B114" s="75"/>
      <c r="C114" s="75"/>
      <c r="D114" s="38"/>
    </row>
    <row r="115" spans="2:4" x14ac:dyDescent="0.3">
      <c r="B115" s="75"/>
      <c r="C115" s="75"/>
      <c r="D115" s="38"/>
    </row>
    <row r="116" spans="2:4" x14ac:dyDescent="0.3">
      <c r="B116" s="75"/>
      <c r="C116" s="75"/>
      <c r="D116" s="38"/>
    </row>
    <row r="117" spans="2:4" x14ac:dyDescent="0.3">
      <c r="B117" s="75"/>
      <c r="C117" s="75"/>
      <c r="D117" s="38"/>
    </row>
    <row r="118" spans="2:4" x14ac:dyDescent="0.3">
      <c r="B118" s="75"/>
      <c r="C118" s="75"/>
      <c r="D118" s="38"/>
    </row>
    <row r="119" spans="2:4" x14ac:dyDescent="0.3">
      <c r="B119" s="75"/>
      <c r="C119" s="75"/>
      <c r="D119" s="38"/>
    </row>
    <row r="120" spans="2:4" x14ac:dyDescent="0.3">
      <c r="B120" s="75"/>
      <c r="C120" s="75"/>
      <c r="D120" s="38"/>
    </row>
    <row r="121" spans="2:4" x14ac:dyDescent="0.3">
      <c r="B121" s="75"/>
      <c r="C121" s="75"/>
      <c r="D121" s="38"/>
    </row>
    <row r="122" spans="2:4" x14ac:dyDescent="0.3">
      <c r="B122" s="75"/>
      <c r="C122" s="75"/>
      <c r="D122" s="38"/>
    </row>
    <row r="123" spans="2:4" x14ac:dyDescent="0.3">
      <c r="B123" s="75"/>
      <c r="C123" s="75"/>
      <c r="D123" s="38">
        <f>1969*10.764</f>
        <v>21194.315999999999</v>
      </c>
    </row>
    <row r="124" spans="2:4" x14ac:dyDescent="0.3">
      <c r="B124" s="75"/>
      <c r="C124" s="75"/>
      <c r="D124" s="38"/>
    </row>
    <row r="125" spans="2:4" x14ac:dyDescent="0.3">
      <c r="B125" s="75"/>
      <c r="C125" s="75"/>
      <c r="D125" s="38"/>
    </row>
    <row r="126" spans="2:4" x14ac:dyDescent="0.3">
      <c r="B126" s="75"/>
      <c r="C126" s="75"/>
      <c r="D126" s="38"/>
    </row>
    <row r="127" spans="2:4" x14ac:dyDescent="0.3">
      <c r="B127" s="75"/>
      <c r="C127" s="75"/>
      <c r="D127" s="38"/>
    </row>
    <row r="128" spans="2:4" x14ac:dyDescent="0.3">
      <c r="B128" s="75"/>
      <c r="C128" s="75"/>
      <c r="D128" s="38"/>
    </row>
    <row r="129" spans="2:4" x14ac:dyDescent="0.3">
      <c r="B129" s="75"/>
      <c r="C129" s="75"/>
      <c r="D129" s="38"/>
    </row>
    <row r="130" spans="2:4" x14ac:dyDescent="0.3">
      <c r="B130" s="75"/>
      <c r="C130" s="75"/>
      <c r="D130" s="38"/>
    </row>
    <row r="131" spans="2:4" x14ac:dyDescent="0.3">
      <c r="B131" s="75"/>
      <c r="C131" s="75"/>
      <c r="D131" s="38"/>
    </row>
    <row r="132" spans="2:4" x14ac:dyDescent="0.3">
      <c r="B132" s="75"/>
      <c r="C132" s="75"/>
      <c r="D132" s="38"/>
    </row>
    <row r="133" spans="2:4" x14ac:dyDescent="0.3">
      <c r="B133" s="75"/>
      <c r="C133" s="75"/>
      <c r="D133" s="38"/>
    </row>
    <row r="134" spans="2:4" x14ac:dyDescent="0.3">
      <c r="B134" s="75"/>
      <c r="C134" s="75"/>
      <c r="D134" s="38"/>
    </row>
    <row r="135" spans="2:4" x14ac:dyDescent="0.3">
      <c r="B135" s="75"/>
      <c r="C135" s="75"/>
      <c r="D135" s="38"/>
    </row>
    <row r="136" spans="2:4" x14ac:dyDescent="0.3">
      <c r="B136" s="75"/>
      <c r="C136" s="75"/>
      <c r="D136" s="38"/>
    </row>
    <row r="137" spans="2:4" x14ac:dyDescent="0.3">
      <c r="B137" s="75"/>
      <c r="C137" s="75"/>
      <c r="D137" s="38"/>
    </row>
    <row r="138" spans="2:4" x14ac:dyDescent="0.3">
      <c r="B138" s="75"/>
      <c r="C138" s="75"/>
      <c r="D138" s="38"/>
    </row>
    <row r="139" spans="2:4" x14ac:dyDescent="0.3">
      <c r="B139" s="75"/>
      <c r="C139" s="75"/>
      <c r="D139" s="38"/>
    </row>
    <row r="140" spans="2:4" x14ac:dyDescent="0.3">
      <c r="B140" s="75"/>
      <c r="C140" s="75"/>
      <c r="D140" s="38"/>
    </row>
    <row r="141" spans="2:4" x14ac:dyDescent="0.3">
      <c r="B141" s="75"/>
      <c r="C141" s="75"/>
      <c r="D141" s="38"/>
    </row>
    <row r="142" spans="2:4" x14ac:dyDescent="0.3">
      <c r="B142" s="75"/>
      <c r="C142" s="75"/>
      <c r="D142" s="38"/>
    </row>
    <row r="143" spans="2:4" x14ac:dyDescent="0.3">
      <c r="B143" s="75"/>
      <c r="C143" s="75"/>
      <c r="D143" s="38"/>
    </row>
    <row r="144" spans="2:4" x14ac:dyDescent="0.3">
      <c r="B144" s="75"/>
      <c r="C144" s="75"/>
      <c r="D144" s="38"/>
    </row>
    <row r="145" spans="2:4" x14ac:dyDescent="0.3">
      <c r="B145" s="75"/>
      <c r="C145" s="75"/>
      <c r="D145" s="38"/>
    </row>
    <row r="146" spans="2:4" x14ac:dyDescent="0.3">
      <c r="B146" s="75"/>
      <c r="C146" s="75"/>
      <c r="D146" s="38"/>
    </row>
    <row r="147" spans="2:4" x14ac:dyDescent="0.3">
      <c r="B147" s="75"/>
      <c r="C147" s="75"/>
      <c r="D147" s="38"/>
    </row>
    <row r="148" spans="2:4" x14ac:dyDescent="0.3">
      <c r="B148" s="75"/>
      <c r="C148" s="75"/>
      <c r="D148" s="38"/>
    </row>
    <row r="149" spans="2:4" x14ac:dyDescent="0.3">
      <c r="B149" s="75"/>
      <c r="C149" s="75"/>
      <c r="D149" s="38"/>
    </row>
    <row r="150" spans="2:4" x14ac:dyDescent="0.3">
      <c r="B150" s="75"/>
      <c r="C150" s="75"/>
      <c r="D150" s="38"/>
    </row>
    <row r="151" spans="2:4" x14ac:dyDescent="0.3">
      <c r="B151" s="75"/>
      <c r="C151" s="75"/>
      <c r="D151" s="38"/>
    </row>
    <row r="152" spans="2:4" x14ac:dyDescent="0.3">
      <c r="B152" s="75"/>
      <c r="C152" s="75"/>
      <c r="D152" s="38"/>
    </row>
    <row r="153" spans="2:4" x14ac:dyDescent="0.3">
      <c r="B153" s="75"/>
      <c r="C153" s="75"/>
      <c r="D153" s="38"/>
    </row>
    <row r="154" spans="2:4" x14ac:dyDescent="0.3">
      <c r="B154" s="75"/>
      <c r="C154" s="75"/>
      <c r="D154" s="38"/>
    </row>
    <row r="155" spans="2:4" x14ac:dyDescent="0.3">
      <c r="B155" s="75"/>
      <c r="C155" s="75"/>
      <c r="D155" s="38"/>
    </row>
    <row r="156" spans="2:4" x14ac:dyDescent="0.3">
      <c r="B156" s="75"/>
      <c r="C156" s="75"/>
      <c r="D156" s="38"/>
    </row>
    <row r="157" spans="2:4" x14ac:dyDescent="0.3">
      <c r="B157" s="75"/>
      <c r="C157" s="75"/>
      <c r="D157" s="38"/>
    </row>
    <row r="158" spans="2:4" x14ac:dyDescent="0.3">
      <c r="B158" s="75"/>
      <c r="C158" s="75"/>
      <c r="D158" s="38"/>
    </row>
    <row r="159" spans="2:4" x14ac:dyDescent="0.3">
      <c r="B159" s="75"/>
      <c r="C159" s="75"/>
      <c r="D159" s="38"/>
    </row>
    <row r="160" spans="2:4" x14ac:dyDescent="0.3">
      <c r="B160" s="75"/>
      <c r="C160" s="75"/>
      <c r="D160" s="38"/>
    </row>
    <row r="161" spans="2:4" x14ac:dyDescent="0.3">
      <c r="B161" s="75"/>
      <c r="C161" s="75"/>
      <c r="D161" s="38"/>
    </row>
    <row r="162" spans="2:4" x14ac:dyDescent="0.3">
      <c r="B162" s="75"/>
      <c r="C162" s="75"/>
      <c r="D162" s="38"/>
    </row>
    <row r="163" spans="2:4" x14ac:dyDescent="0.3">
      <c r="B163" s="75"/>
      <c r="C163" s="75"/>
      <c r="D163" s="38"/>
    </row>
    <row r="164" spans="2:4" x14ac:dyDescent="0.3">
      <c r="B164" s="75"/>
      <c r="C164" s="75"/>
      <c r="D164" s="38"/>
    </row>
    <row r="165" spans="2:4" x14ac:dyDescent="0.3">
      <c r="B165" s="75"/>
      <c r="C165" s="75"/>
      <c r="D165" s="38"/>
    </row>
    <row r="166" spans="2:4" x14ac:dyDescent="0.3">
      <c r="B166" s="75"/>
      <c r="C166" s="75"/>
      <c r="D166" s="38"/>
    </row>
    <row r="167" spans="2:4" x14ac:dyDescent="0.3">
      <c r="B167" s="75"/>
      <c r="C167" s="75"/>
      <c r="D167" s="38"/>
    </row>
    <row r="168" spans="2:4" x14ac:dyDescent="0.3">
      <c r="B168" s="75"/>
      <c r="C168" s="75"/>
      <c r="D168" s="38"/>
    </row>
    <row r="169" spans="2:4" x14ac:dyDescent="0.3">
      <c r="B169" s="75"/>
      <c r="C169" s="75"/>
      <c r="D169" s="38"/>
    </row>
    <row r="170" spans="2:4" x14ac:dyDescent="0.3">
      <c r="B170" s="75"/>
      <c r="C170" s="75"/>
      <c r="D170" s="38"/>
    </row>
    <row r="171" spans="2:4" x14ac:dyDescent="0.3">
      <c r="B171" s="75"/>
      <c r="C171" s="75"/>
      <c r="D171" s="38"/>
    </row>
    <row r="172" spans="2:4" x14ac:dyDescent="0.3">
      <c r="B172" s="75"/>
      <c r="C172" s="75"/>
      <c r="D172" s="38"/>
    </row>
    <row r="173" spans="2:4" x14ac:dyDescent="0.3">
      <c r="B173" s="75"/>
      <c r="C173" s="75"/>
      <c r="D173" s="38"/>
    </row>
    <row r="174" spans="2:4" x14ac:dyDescent="0.3">
      <c r="B174" s="75"/>
      <c r="C174" s="75"/>
      <c r="D174" s="38"/>
    </row>
    <row r="175" spans="2:4" x14ac:dyDescent="0.3">
      <c r="B175" s="75"/>
      <c r="C175" s="75"/>
      <c r="D175" s="38"/>
    </row>
    <row r="176" spans="2:4" x14ac:dyDescent="0.3">
      <c r="B176" s="75"/>
      <c r="C176" s="75"/>
      <c r="D176" s="38"/>
    </row>
    <row r="177" spans="2:4" x14ac:dyDescent="0.3">
      <c r="B177" s="75"/>
      <c r="C177" s="75"/>
      <c r="D177" s="38"/>
    </row>
    <row r="178" spans="2:4" x14ac:dyDescent="0.3">
      <c r="B178" s="75"/>
      <c r="C178" s="75"/>
      <c r="D178" s="38"/>
    </row>
    <row r="179" spans="2:4" x14ac:dyDescent="0.3">
      <c r="B179" s="75"/>
      <c r="C179" s="75"/>
      <c r="D179" s="38"/>
    </row>
    <row r="180" spans="2:4" x14ac:dyDescent="0.3">
      <c r="B180" s="75"/>
      <c r="C180" s="75"/>
      <c r="D180" s="38"/>
    </row>
  </sheetData>
  <mergeCells count="7">
    <mergeCell ref="B1:H1"/>
    <mergeCell ref="G27:G28"/>
    <mergeCell ref="B25:D25"/>
    <mergeCell ref="B8:D8"/>
    <mergeCell ref="B30:C30"/>
    <mergeCell ref="C11:C14"/>
    <mergeCell ref="C18:C21"/>
  </mergeCells>
  <phoneticPr fontId="10" type="noConversion"/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5A4D-0F82-469B-8CFB-57275BBF06D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5:P15"/>
  <sheetViews>
    <sheetView workbookViewId="0"/>
  </sheetViews>
  <sheetFormatPr defaultRowHeight="15" x14ac:dyDescent="0.25"/>
  <sheetData>
    <row r="15" spans="14:16" x14ac:dyDescent="0.25">
      <c r="N15" s="49"/>
      <c r="O15" s="49"/>
      <c r="P15" s="4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A13D-0666-42F4-B468-8D7BFBD3F3C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 &amp; B Valuation </vt:lpstr>
      <vt:lpstr>Sheet1</vt:lpstr>
      <vt:lpstr>Jantri Rate</vt:lpstr>
      <vt:lpstr>Sheet2</vt:lpstr>
      <vt:lpstr>'L &amp; B Valuation 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cp:lastPrinted>2025-01-24T09:13:23Z</cp:lastPrinted>
  <dcterms:created xsi:type="dcterms:W3CDTF">2014-10-16T12:20:47Z</dcterms:created>
  <dcterms:modified xsi:type="dcterms:W3CDTF">2025-01-24T09:13:55Z</dcterms:modified>
</cp:coreProperties>
</file>