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RATE VERIFICATION COSMOS\2025\"/>
    </mc:Choice>
  </mc:AlternateContent>
  <xr:revisionPtr revIDLastSave="0" documentId="13_ncr:1_{4E03B19D-1C6F-4C52-B123-DB45202266C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4" l="1"/>
  <c r="Q15" i="4"/>
  <c r="P10" i="4" l="1"/>
  <c r="Q10" i="4" s="1"/>
  <c r="J10" i="4"/>
  <c r="P9" i="4"/>
  <c r="Q9" i="4" s="1"/>
  <c r="J9" i="4"/>
  <c r="P8" i="4"/>
  <c r="Q8" i="4" s="1"/>
  <c r="J8" i="4"/>
  <c r="P7" i="4"/>
  <c r="Q7" i="4" s="1"/>
  <c r="J7" i="4"/>
  <c r="P6" i="4"/>
  <c r="Q6" i="4" s="1"/>
  <c r="J6" i="4"/>
  <c r="P5" i="4"/>
  <c r="J5" i="4"/>
  <c r="P4" i="4"/>
  <c r="J4" i="4"/>
  <c r="P3" i="4"/>
  <c r="J3" i="4"/>
  <c r="P20" i="4"/>
  <c r="Q20" i="4" s="1"/>
  <c r="J20" i="4"/>
  <c r="Q19" i="4"/>
  <c r="P19" i="4"/>
  <c r="J19" i="4"/>
  <c r="P18" i="4"/>
  <c r="Q18" i="4" s="1"/>
  <c r="J18" i="4"/>
  <c r="P17" i="4"/>
  <c r="Q17" i="4" s="1"/>
  <c r="J17" i="4"/>
  <c r="P16" i="4"/>
  <c r="Q16" i="4" s="1"/>
  <c r="J16" i="4"/>
  <c r="P15" i="4"/>
  <c r="J15" i="4"/>
  <c r="P14" i="4"/>
  <c r="J14" i="4"/>
  <c r="P13" i="4"/>
  <c r="J13" i="4"/>
  <c r="P21" i="4" l="1"/>
  <c r="Q21" i="4" s="1"/>
  <c r="J21" i="4"/>
  <c r="D37" i="4" l="1"/>
  <c r="D31" i="4"/>
  <c r="D27" i="4"/>
  <c r="D32" i="4" s="1"/>
  <c r="D33" i="4" s="1"/>
  <c r="D28" i="4" l="1"/>
  <c r="D34" i="4"/>
  <c r="D38" i="4" s="1"/>
  <c r="D40" i="4" l="1"/>
  <c r="D39" i="4"/>
  <c r="D41" i="4"/>
  <c r="P22" i="4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7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<sst xmlns="http://schemas.openxmlformats.org/spreadsheetml/2006/main" count="40" uniqueCount="37">
  <si>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</si>
  <si>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</si>
  <si>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</si>
  <si>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</si>
  <si>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</si>
  <si>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</si>
  <si>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</si>
  <si>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</si>
  <si>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</si>
  <si>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</si>
  <si>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</si>
  <si>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</si>
  <si>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</si>
  <si>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</si>
  <si>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</si>
  <si>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</si>
  <si>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</si>
  <si>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</si>
  <si>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</si>
  <si>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</si>
  <si>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</si>
  <si>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</si>
  <si>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</si>
  <si>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</si>
  <si>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</si>
  <si>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</si>
  <si>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</si>
  <si>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</si>
  <si>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</si>
  <si>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</si>
  <si>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Agreement value </t>
  </si>
  <si>
    <t xml:space="preserve">Measured Carpet Area </t>
  </si>
  <si>
    <t>132.00 sq.ft</t>
  </si>
  <si>
    <t>Built Up Area in sq.ft  Office No. 3 B</t>
  </si>
  <si>
    <t>Depreciated Fair Market Value ( Office No.3 B)</t>
  </si>
  <si>
    <t>Residential Office  No. 3B, 1st Floor, Building No 77, Shiv Sagar Heights, Plot No. 5, Tilak Nagar Amrut CHSL, Village - Chembur, Mumbai, 400089</t>
  </si>
  <si>
    <t>as per site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</si>
</sst>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1" fillId="0" borderId="0" xfId="1" applyFont="1"/>
    <xf numFmtId="2" fontId="1" fillId="0" borderId="0" xfId="0" applyNumberFormat="1" applyFont="1" applyAlignment="1">
      <alignment horizontal="right"/>
    </xf>
    <xf numFmtId="43" fontId="6" fillId="0" borderId="0" xfId="0" applyNumberFormat="1" applyFont="1" applyBorder="1" applyAlignment="1">
      <alignment horizontal="right"/>
    </xf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1" xfId="1" applyNumberFormat="1" applyFont="1" applyFill="1" applyBorder="1"/>
    <xf numFmtId="43" fontId="15" fillId="0" borderId="1" xfId="0" applyNumberFormat="1" applyFont="1" applyBorder="1"/>
    <xf numFmtId="2" fontId="1" fillId="0" borderId="0" xfId="0" applyNumberFormat="1" applyFont="1"/>
    <xf numFmtId="0" fontId="1" fillId="4" borderId="0" xfId="0" applyFont="1" applyFill="1"/>
    <xf numFmtId="0" fontId="14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33</xdr:row>
      <xdr:rowOff>0</xdr:rowOff>
    </xdr:from>
    <xdr:to>
      <xdr:col>17</xdr:col>
      <xdr:colOff>123756</xdr:colOff>
      <xdr:row>64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ACE15-066F-4525-A65E-EBC6E467B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7167" y="7387167"/>
          <a:ext cx="7087589" cy="62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143916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CD0AF-DA00-4DDE-9A4E-9BD13803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59116" cy="75829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24</xdr:col>
      <xdr:colOff>258232</xdr:colOff>
      <xdr:row>43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5CD37-F767-45E7-925F-A0B97299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573432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553463</xdr:colOff>
      <xdr:row>43</xdr:row>
      <xdr:rowOff>29685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7C9A2-6487-44CE-8444-79A2C8EB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7259063" cy="795448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419839</xdr:colOff>
      <xdr:row>36</xdr:row>
      <xdr:rowOff>96157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573C8F-7A9B-456B-ACC5-A8E3D685E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5296639" cy="6496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353155</xdr:colOff>
      <xdr:row>36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60B1B-2F70-409D-917A-C7A855E1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9955" cy="68780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410313</xdr:colOff>
      <xdr:row>33</xdr:row>
      <xdr:rowOff>181878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0910BF-4368-4D07-8C39-D7F7E618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287113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2"/>
  <sheetViews>
    <sheetView tabSelected="1" topLeftCell="A13" zoomScale="90" zoomScaleNormal="90" workbookViewId="0">
      <selection activeCell="R30" sqref="R30"/>
    </sheetView>
  </sheetViews>
  <sheetFormatPr defaultRowHeight="15" x14ac:dyDescent="0.25"/>
  <cols>
    <col min="1" max="1" width="4.28515625" customWidth="1"/>
    <col min="2" max="2" width="11.140625" bestFit="1" customWidth="1"/>
    <col min="3" max="3" width="40.140625" customWidth="1"/>
    <col min="4" max="5" width="18.140625" customWidth="1"/>
    <col min="6" max="6" width="16" customWidth="1"/>
    <col min="7" max="7" width="15.1406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2" t="s">
        <v>29</v>
      </c>
      <c r="H2" s="11"/>
      <c r="I2" s="3"/>
      <c r="J2" s="3"/>
      <c r="Q2" s="16"/>
    </row>
    <row r="3" spans="1:19" s="22" customFormat="1" x14ac:dyDescent="0.25">
      <c r="A3" s="19">
        <f t="shared" ref="A3:A16" si="0">N3</f>
        <v>0</v>
      </c>
      <c r="B3" s="21">
        <f t="shared" ref="B3:B16" si="1">Q3</f>
        <v>175</v>
      </c>
      <c r="C3" s="21">
        <f>B3*1.2</f>
        <v>210</v>
      </c>
      <c r="D3" s="21">
        <f t="shared" ref="D3:D16" si="2">C3*1.2</f>
        <v>252</v>
      </c>
      <c r="E3" s="20">
        <f t="shared" ref="E3:E16" si="3">R3</f>
        <v>7000000</v>
      </c>
      <c r="F3" s="19">
        <f t="shared" ref="F3:F16" si="4">ROUND((E3/B3),0)</f>
        <v>40000</v>
      </c>
      <c r="G3" s="53">
        <f t="shared" ref="G3:G16" si="5">ROUND((E3/C3),0)</f>
        <v>33333</v>
      </c>
      <c r="H3" s="21">
        <f t="shared" ref="H3:H16" si="6">ROUND((E3/D3),0)</f>
        <v>27778</v>
      </c>
      <c r="I3" s="19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175</v>
      </c>
      <c r="R3" s="2">
        <v>7000000</v>
      </c>
    </row>
    <row r="4" spans="1:19" s="22" customFormat="1" x14ac:dyDescent="0.25">
      <c r="A4" s="19">
        <f t="shared" si="0"/>
        <v>0</v>
      </c>
      <c r="B4" s="21">
        <f t="shared" si="1"/>
        <v>210</v>
      </c>
      <c r="C4" s="21">
        <f t="shared" ref="C4:C16" si="9">B4*1.2</f>
        <v>252</v>
      </c>
      <c r="D4" s="21">
        <f t="shared" si="2"/>
        <v>302.39999999999998</v>
      </c>
      <c r="E4" s="20">
        <f t="shared" si="3"/>
        <v>9000000</v>
      </c>
      <c r="F4" s="19">
        <f t="shared" si="4"/>
        <v>42857</v>
      </c>
      <c r="G4" s="53">
        <f t="shared" si="5"/>
        <v>35714</v>
      </c>
      <c r="H4" s="21">
        <f t="shared" si="6"/>
        <v>29762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210</v>
      </c>
      <c r="R4" s="2">
        <v>9000000</v>
      </c>
    </row>
    <row r="5" spans="1:19" s="22" customFormat="1" x14ac:dyDescent="0.25">
      <c r="A5" s="19">
        <f t="shared" si="0"/>
        <v>0</v>
      </c>
      <c r="B5" s="21">
        <f t="shared" si="1"/>
        <v>280</v>
      </c>
      <c r="C5" s="21">
        <f t="shared" si="9"/>
        <v>336</v>
      </c>
      <c r="D5" s="21">
        <f t="shared" si="2"/>
        <v>403.2</v>
      </c>
      <c r="E5" s="20">
        <f t="shared" si="3"/>
        <v>8500000</v>
      </c>
      <c r="F5" s="19">
        <f t="shared" si="4"/>
        <v>30357</v>
      </c>
      <c r="G5" s="53">
        <f t="shared" si="5"/>
        <v>25298</v>
      </c>
      <c r="H5" s="21">
        <f t="shared" si="6"/>
        <v>21081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280</v>
      </c>
      <c r="R5" s="2">
        <v>8500000</v>
      </c>
    </row>
    <row r="6" spans="1:19" s="22" customFormat="1" x14ac:dyDescent="0.25">
      <c r="A6" s="19">
        <f t="shared" si="0"/>
        <v>0</v>
      </c>
      <c r="B6" s="21">
        <f t="shared" si="1"/>
        <v>0</v>
      </c>
      <c r="C6" s="21">
        <f t="shared" si="9"/>
        <v>0</v>
      </c>
      <c r="D6" s="21">
        <f t="shared" si="2"/>
        <v>0</v>
      </c>
      <c r="E6" s="20">
        <f t="shared" si="3"/>
        <v>0</v>
      </c>
      <c r="F6" s="19" t="e">
        <f t="shared" si="4"/>
        <v>#DIV/0!</v>
      </c>
      <c r="G6" s="19" t="e">
        <f t="shared" si="5"/>
        <v>#DIV/0!</v>
      </c>
      <c r="H6" s="21" t="e">
        <f t="shared" si="6"/>
        <v>#DIV/0!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f t="shared" ref="Q6:Q10" si="10">P6/1.2</f>
        <v>0</v>
      </c>
      <c r="R6" s="2">
        <v>0</v>
      </c>
    </row>
    <row r="7" spans="1:19" s="22" customFormat="1" x14ac:dyDescent="0.25">
      <c r="A7" s="19">
        <f t="shared" si="0"/>
        <v>0</v>
      </c>
      <c r="B7" s="21">
        <f t="shared" si="1"/>
        <v>0</v>
      </c>
      <c r="C7" s="21">
        <f t="shared" si="9"/>
        <v>0</v>
      </c>
      <c r="D7" s="21">
        <f t="shared" si="2"/>
        <v>0</v>
      </c>
      <c r="E7" s="20">
        <f t="shared" si="3"/>
        <v>0</v>
      </c>
      <c r="F7" s="19" t="e">
        <f t="shared" si="4"/>
        <v>#DIV/0!</v>
      </c>
      <c r="G7" s="19" t="e">
        <f t="shared" si="5"/>
        <v>#DIV/0!</v>
      </c>
      <c r="H7" s="21" t="e">
        <f t="shared" si="6"/>
        <v>#DIV/0!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f t="shared" si="10"/>
        <v>0</v>
      </c>
      <c r="R7" s="2">
        <v>0</v>
      </c>
    </row>
    <row r="8" spans="1:19" s="22" customFormat="1" x14ac:dyDescent="0.25">
      <c r="A8" s="19">
        <f t="shared" ref="A8:A11" si="11">N8</f>
        <v>0</v>
      </c>
      <c r="B8" s="21">
        <f t="shared" ref="B8:B11" si="12">Q8</f>
        <v>0</v>
      </c>
      <c r="C8" s="21">
        <f t="shared" ref="C8:C11" si="13">B8*1.2</f>
        <v>0</v>
      </c>
      <c r="D8" s="21">
        <f t="shared" ref="D8:D11" si="14">C8*1.2</f>
        <v>0</v>
      </c>
      <c r="E8" s="20">
        <f t="shared" ref="E8:E11" si="15">R8</f>
        <v>0</v>
      </c>
      <c r="F8" s="19" t="e">
        <f t="shared" ref="F8:F11" si="16">ROUND((E8/B8),0)</f>
        <v>#DIV/0!</v>
      </c>
      <c r="G8" s="19" t="e">
        <f t="shared" ref="G8:G11" si="17">ROUND((E8/C8),0)</f>
        <v>#DIV/0!</v>
      </c>
      <c r="H8" s="21" t="e">
        <f t="shared" ref="H8:H11" si="18">ROUND((E8/D8),0)</f>
        <v>#DIV/0!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f t="shared" si="10"/>
        <v>0</v>
      </c>
      <c r="R8" s="2">
        <v>0</v>
      </c>
    </row>
    <row r="9" spans="1:19" s="22" customFormat="1" x14ac:dyDescent="0.25">
      <c r="A9" s="19">
        <f t="shared" si="11"/>
        <v>0</v>
      </c>
      <c r="B9" s="21">
        <f t="shared" si="12"/>
        <v>0</v>
      </c>
      <c r="C9" s="21">
        <f t="shared" si="13"/>
        <v>0</v>
      </c>
      <c r="D9" s="21">
        <f t="shared" si="14"/>
        <v>0</v>
      </c>
      <c r="E9" s="20">
        <f t="shared" si="15"/>
        <v>0</v>
      </c>
      <c r="F9" s="19" t="e">
        <f t="shared" si="16"/>
        <v>#DIV/0!</v>
      </c>
      <c r="G9" s="19" t="e">
        <f t="shared" si="17"/>
        <v>#DIV/0!</v>
      </c>
      <c r="H9" s="21" t="e">
        <f t="shared" si="18"/>
        <v>#DIV/0!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f t="shared" si="10"/>
        <v>0</v>
      </c>
      <c r="R9" s="2">
        <v>0</v>
      </c>
    </row>
    <row r="10" spans="1:19" s="22" customFormat="1" x14ac:dyDescent="0.25">
      <c r="A10" s="19"/>
      <c r="B10" s="21">
        <f t="shared" ref="B10" si="19">Q10</f>
        <v>0</v>
      </c>
      <c r="C10" s="21">
        <f t="shared" ref="C10" si="20">B10*1.2</f>
        <v>0</v>
      </c>
      <c r="D10" s="21">
        <f t="shared" ref="D10" si="21">C10*1.2</f>
        <v>0</v>
      </c>
      <c r="E10" s="20">
        <f t="shared" ref="E10" si="22">R10</f>
        <v>0</v>
      </c>
      <c r="F10" s="19" t="e">
        <f t="shared" ref="F10" si="23">ROUND((E10/B10),0)</f>
        <v>#DIV/0!</v>
      </c>
      <c r="G10" s="19" t="e">
        <f t="shared" ref="G10" si="24">ROUND((E10/C10),0)</f>
        <v>#DIV/0!</v>
      </c>
      <c r="H10" s="21" t="e">
        <f t="shared" ref="H10" si="25">ROUND((E10/D10),0)</f>
        <v>#DIV/0!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10"/>
        <v>0</v>
      </c>
      <c r="R10" s="2">
        <v>0</v>
      </c>
    </row>
    <row r="11" spans="1:19" s="22" customFormat="1" x14ac:dyDescent="0.25">
      <c r="A11" s="19">
        <f t="shared" si="11"/>
        <v>0</v>
      </c>
      <c r="B11" s="21">
        <f t="shared" si="12"/>
        <v>0</v>
      </c>
      <c r="C11" s="21">
        <f t="shared" si="13"/>
        <v>0</v>
      </c>
      <c r="D11" s="21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2" customFormat="1" ht="18.75" x14ac:dyDescent="0.3">
      <c r="A12" s="19"/>
      <c r="B12" s="21"/>
      <c r="C12" s="21"/>
      <c r="D12" s="21"/>
      <c r="E12" s="20"/>
      <c r="F12" s="19"/>
      <c r="G12" s="42" t="s">
        <v>28</v>
      </c>
      <c r="H12" s="21"/>
      <c r="I12" s="19"/>
      <c r="J12" s="19"/>
      <c r="Q12" s="24"/>
      <c r="R12" s="25"/>
    </row>
    <row r="13" spans="1:19" s="22" customFormat="1" x14ac:dyDescent="0.25">
      <c r="A13" s="19">
        <f t="shared" si="0"/>
        <v>0</v>
      </c>
      <c r="B13" s="21">
        <f t="shared" si="1"/>
        <v>300</v>
      </c>
      <c r="C13" s="21">
        <f t="shared" si="9"/>
        <v>360</v>
      </c>
      <c r="D13" s="21">
        <f t="shared" si="2"/>
        <v>432</v>
      </c>
      <c r="E13" s="20">
        <f t="shared" si="3"/>
        <v>8510000</v>
      </c>
      <c r="F13" s="19">
        <f t="shared" si="4"/>
        <v>28367</v>
      </c>
      <c r="G13" s="19">
        <f t="shared" si="5"/>
        <v>23639</v>
      </c>
      <c r="H13" s="21">
        <f t="shared" si="6"/>
        <v>19699</v>
      </c>
      <c r="I13" s="19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 t="shared" ref="P13:P20" si="30">O13/1.2</f>
        <v>0</v>
      </c>
      <c r="Q13" s="13">
        <v>300</v>
      </c>
      <c r="R13" s="2">
        <v>8510000</v>
      </c>
    </row>
    <row r="14" spans="1:19" s="22" customFormat="1" x14ac:dyDescent="0.25">
      <c r="A14" s="19">
        <f t="shared" si="0"/>
        <v>0</v>
      </c>
      <c r="B14" s="21">
        <f t="shared" si="1"/>
        <v>312.16000000000003</v>
      </c>
      <c r="C14" s="21">
        <f t="shared" si="9"/>
        <v>374.59200000000004</v>
      </c>
      <c r="D14" s="21">
        <f t="shared" si="2"/>
        <v>449.51040000000006</v>
      </c>
      <c r="E14" s="20">
        <f t="shared" si="3"/>
        <v>9480000</v>
      </c>
      <c r="F14" s="19">
        <f t="shared" si="4"/>
        <v>30369</v>
      </c>
      <c r="G14" s="53">
        <f t="shared" si="5"/>
        <v>25308</v>
      </c>
      <c r="H14" s="21">
        <f t="shared" si="6"/>
        <v>21090</v>
      </c>
      <c r="I14" s="19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f t="shared" si="30"/>
        <v>0</v>
      </c>
      <c r="Q14" s="13">
        <v>312.16000000000003</v>
      </c>
      <c r="R14" s="2">
        <v>9480000</v>
      </c>
    </row>
    <row r="15" spans="1:19" s="22" customFormat="1" x14ac:dyDescent="0.25">
      <c r="A15" s="19">
        <f t="shared" si="0"/>
        <v>0</v>
      </c>
      <c r="B15" s="21">
        <f t="shared" si="1"/>
        <v>520.76232000000005</v>
      </c>
      <c r="C15" s="21">
        <f t="shared" si="9"/>
        <v>624.91478400000005</v>
      </c>
      <c r="D15" s="21">
        <f t="shared" si="2"/>
        <v>749.89774080000007</v>
      </c>
      <c r="E15" s="20">
        <f t="shared" si="3"/>
        <v>16129688</v>
      </c>
      <c r="F15" s="19">
        <f t="shared" si="4"/>
        <v>30973</v>
      </c>
      <c r="G15" s="53">
        <f t="shared" si="5"/>
        <v>25811</v>
      </c>
      <c r="H15" s="21">
        <f t="shared" si="6"/>
        <v>21509</v>
      </c>
      <c r="I15" s="19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f t="shared" si="30"/>
        <v>0</v>
      </c>
      <c r="Q15" s="13">
        <f>48.38*10.764</f>
        <v>520.76232000000005</v>
      </c>
      <c r="R15" s="2">
        <v>16129688</v>
      </c>
    </row>
    <row r="16" spans="1:19" s="22" customFormat="1" x14ac:dyDescent="0.25">
      <c r="A16" s="19">
        <f t="shared" si="0"/>
        <v>0</v>
      </c>
      <c r="B16" s="21">
        <f t="shared" si="1"/>
        <v>0</v>
      </c>
      <c r="C16" s="21">
        <f t="shared" si="9"/>
        <v>0</v>
      </c>
      <c r="D16" s="21">
        <f t="shared" si="2"/>
        <v>0</v>
      </c>
      <c r="E16" s="20">
        <f t="shared" si="3"/>
        <v>0</v>
      </c>
      <c r="F16" s="19" t="e">
        <f t="shared" si="4"/>
        <v>#DIV/0!</v>
      </c>
      <c r="G16" s="19" t="e">
        <f t="shared" si="5"/>
        <v>#DIV/0!</v>
      </c>
      <c r="H16" s="21" t="e">
        <f t="shared" si="6"/>
        <v>#DIV/0!</v>
      </c>
      <c r="I16" s="19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0"/>
        <v>0</v>
      </c>
      <c r="Q16" s="13">
        <f t="shared" ref="Q16:Q20" si="31">P16/1.2</f>
        <v>0</v>
      </c>
      <c r="R16" s="2">
        <v>0</v>
      </c>
    </row>
    <row r="17" spans="1:26" x14ac:dyDescent="0.25">
      <c r="A17" s="4">
        <f t="shared" ref="A17:A18" si="32">N17</f>
        <v>0</v>
      </c>
      <c r="B17" s="52">
        <f t="shared" ref="B17:B18" si="33">Q17</f>
        <v>0</v>
      </c>
      <c r="C17" s="52">
        <f t="shared" ref="C17:C18" si="34">B17*1.2</f>
        <v>0</v>
      </c>
      <c r="D17" s="52">
        <f t="shared" ref="D17:D18" si="35">C17*1.2</f>
        <v>0</v>
      </c>
      <c r="E17" s="5">
        <f t="shared" ref="E17:E18" si="36">R17</f>
        <v>0</v>
      </c>
      <c r="F17" s="19" t="e">
        <f t="shared" ref="F17:F18" si="37">ROUND((E17/B17),0)</f>
        <v>#DIV/0!</v>
      </c>
      <c r="G17" s="19" t="e">
        <f t="shared" ref="G17:G18" si="38">ROUND((E17/C17),0)</f>
        <v>#DIV/0!</v>
      </c>
      <c r="H17" s="12" t="e">
        <f t="shared" ref="H17:H18" si="39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si="31"/>
        <v>0</v>
      </c>
      <c r="R17" s="2">
        <v>0</v>
      </c>
      <c r="S17" s="14"/>
      <c r="T17" s="14"/>
    </row>
    <row r="18" spans="1:26" x14ac:dyDescent="0.25">
      <c r="A18" s="4">
        <f t="shared" si="32"/>
        <v>0</v>
      </c>
      <c r="B18" s="52">
        <f t="shared" si="33"/>
        <v>0</v>
      </c>
      <c r="C18" s="52">
        <f t="shared" si="34"/>
        <v>0</v>
      </c>
      <c r="D18" s="52">
        <f t="shared" si="35"/>
        <v>0</v>
      </c>
      <c r="E18" s="5">
        <f t="shared" si="36"/>
        <v>0</v>
      </c>
      <c r="F18" s="19" t="e">
        <f t="shared" si="37"/>
        <v>#DIV/0!</v>
      </c>
      <c r="G18" s="19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1"/>
        <v>0</v>
      </c>
      <c r="R18" s="2">
        <v>0</v>
      </c>
      <c r="S18" s="14"/>
      <c r="T18" s="14"/>
    </row>
    <row r="19" spans="1:26" x14ac:dyDescent="0.25">
      <c r="A19" s="4">
        <f t="shared" ref="A19:A22" si="40">N19</f>
        <v>0</v>
      </c>
      <c r="B19" s="52">
        <f t="shared" ref="B19:B22" si="41">Q19</f>
        <v>0</v>
      </c>
      <c r="C19" s="52">
        <f t="shared" ref="C19:C22" si="42">B19*1.2</f>
        <v>0</v>
      </c>
      <c r="D19" s="52">
        <f t="shared" ref="D19:D22" si="43">C19*1.2</f>
        <v>0</v>
      </c>
      <c r="E19" s="5">
        <f t="shared" ref="E19:E22" si="44">R19</f>
        <v>0</v>
      </c>
      <c r="F19" s="19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1"/>
        <v>0</v>
      </c>
      <c r="R19" s="2">
        <v>0</v>
      </c>
      <c r="S19" s="14"/>
      <c r="T19" s="14"/>
    </row>
    <row r="20" spans="1:26" x14ac:dyDescent="0.25">
      <c r="A20" s="4">
        <f t="shared" si="40"/>
        <v>0</v>
      </c>
      <c r="B20" s="52">
        <f t="shared" si="41"/>
        <v>0</v>
      </c>
      <c r="C20" s="52">
        <f t="shared" si="42"/>
        <v>0</v>
      </c>
      <c r="D20" s="52">
        <f t="shared" si="43"/>
        <v>0</v>
      </c>
      <c r="E20" s="5">
        <f t="shared" si="44"/>
        <v>0</v>
      </c>
      <c r="F20" s="19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1"/>
        <v>0</v>
      </c>
      <c r="R20" s="2">
        <v>0</v>
      </c>
      <c r="S20" s="14"/>
      <c r="T20" s="14"/>
    </row>
    <row r="21" spans="1:26" x14ac:dyDescent="0.25">
      <c r="A21" s="4">
        <f t="shared" si="40"/>
        <v>0</v>
      </c>
      <c r="B21" s="52">
        <f t="shared" si="41"/>
        <v>0</v>
      </c>
      <c r="C21" s="52">
        <f t="shared" si="42"/>
        <v>0</v>
      </c>
      <c r="D21" s="52">
        <f t="shared" si="43"/>
        <v>0</v>
      </c>
      <c r="E21" s="5">
        <f t="shared" si="44"/>
        <v>0</v>
      </c>
      <c r="F21" s="19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ref="J21" si="48">S21</f>
        <v>0</v>
      </c>
      <c r="O21">
        <v>0</v>
      </c>
      <c r="P21">
        <f t="shared" ref="P21" si="49">O21/1.2</f>
        <v>0</v>
      </c>
      <c r="Q21" s="13">
        <f t="shared" ref="Q21" si="50">P21/1.2</f>
        <v>0</v>
      </c>
      <c r="R21" s="2">
        <v>0</v>
      </c>
      <c r="S21" s="14"/>
      <c r="T21" s="14"/>
    </row>
    <row r="22" spans="1:26" x14ac:dyDescent="0.25">
      <c r="A22" s="4">
        <f t="shared" si="40"/>
        <v>0</v>
      </c>
      <c r="B22" s="52">
        <f t="shared" si="41"/>
        <v>0</v>
      </c>
      <c r="C22" s="52">
        <f t="shared" si="42"/>
        <v>0</v>
      </c>
      <c r="D22" s="52">
        <f t="shared" si="43"/>
        <v>0</v>
      </c>
      <c r="E22" s="5">
        <f t="shared" si="44"/>
        <v>0</v>
      </c>
      <c r="F22" s="19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51">S22</f>
        <v>0</v>
      </c>
      <c r="O22">
        <v>0</v>
      </c>
      <c r="P22">
        <f t="shared" ref="P22" si="52">O22/1.2</f>
        <v>0</v>
      </c>
      <c r="Q22" s="13">
        <f t="shared" ref="Q22" si="53">P22/1.2</f>
        <v>0</v>
      </c>
      <c r="R22" s="2">
        <v>0</v>
      </c>
      <c r="S22" s="14"/>
      <c r="T22" s="14"/>
    </row>
    <row r="24" spans="1:26" ht="16.5" x14ac:dyDescent="0.3">
      <c r="C24" s="26" t="s">
        <v>14</v>
      </c>
      <c r="D24" s="17"/>
      <c r="E24" s="37"/>
      <c r="F24" s="43" t="s">
        <v>13</v>
      </c>
      <c r="H24"/>
      <c r="Q24"/>
      <c r="R24" s="9"/>
      <c r="S24" s="9"/>
      <c r="T24" s="9"/>
      <c r="U24" s="9"/>
    </row>
    <row r="25" spans="1:26" ht="34.5" customHeight="1" x14ac:dyDescent="0.3">
      <c r="C25" s="26" t="s">
        <v>15</v>
      </c>
      <c r="D25" s="17">
        <v>2025</v>
      </c>
      <c r="E25" s="37"/>
      <c r="F25" s="54" t="s">
        <v>35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6"/>
      <c r="T25" s="6"/>
      <c r="U25" s="6"/>
    </row>
    <row r="26" spans="1:26" ht="16.5" x14ac:dyDescent="0.3">
      <c r="C26" s="27" t="s">
        <v>16</v>
      </c>
      <c r="D26" s="28">
        <v>2001</v>
      </c>
      <c r="E26" s="37" t="s">
        <v>36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9"/>
      <c r="T26" s="9"/>
      <c r="U26" s="9"/>
      <c r="W26" s="9"/>
      <c r="X26" s="9"/>
      <c r="Y26" s="9"/>
      <c r="Z26" s="9"/>
    </row>
    <row r="27" spans="1:26" ht="20.25" customHeight="1" x14ac:dyDescent="0.3">
      <c r="C27" s="29" t="s">
        <v>17</v>
      </c>
      <c r="D27" s="28">
        <f>D25-D26</f>
        <v>24</v>
      </c>
      <c r="E27" s="37"/>
      <c r="G27" s="13"/>
      <c r="Q27"/>
      <c r="R27" s="9"/>
      <c r="S27" s="9">
        <f>F14*1.1</f>
        <v>33405.9</v>
      </c>
      <c r="T27" s="9"/>
      <c r="U27" s="9"/>
      <c r="W27" s="9"/>
      <c r="X27" s="9"/>
      <c r="Y27" s="9"/>
      <c r="Z27" s="9"/>
    </row>
    <row r="28" spans="1:26" ht="16.5" x14ac:dyDescent="0.3">
      <c r="C28" s="30"/>
      <c r="D28" s="28">
        <f>D27-60</f>
        <v>-36</v>
      </c>
      <c r="E28" s="37"/>
      <c r="F28" s="4" t="s">
        <v>30</v>
      </c>
      <c r="G28" s="44" t="s">
        <v>32</v>
      </c>
      <c r="H28" s="45"/>
      <c r="I28" s="13"/>
      <c r="J28" s="13"/>
      <c r="K28" s="13"/>
      <c r="L28" s="13"/>
      <c r="M28" s="13"/>
      <c r="N28" s="13"/>
      <c r="O28" s="13"/>
      <c r="P28" s="13"/>
      <c r="R28" s="13"/>
      <c r="S28" s="13"/>
      <c r="T28" s="13"/>
      <c r="U28" s="13"/>
      <c r="W28" s="9"/>
      <c r="X28" s="9"/>
      <c r="Y28" s="9"/>
      <c r="Z28" s="9"/>
    </row>
    <row r="29" spans="1:26" ht="16.5" x14ac:dyDescent="0.3">
      <c r="C29" s="30" t="s">
        <v>18</v>
      </c>
      <c r="D29" s="31">
        <f>135*2800</f>
        <v>378000</v>
      </c>
      <c r="E29" s="38"/>
      <c r="W29" s="9"/>
      <c r="X29" s="9"/>
      <c r="Y29" s="9"/>
      <c r="Z29" s="9"/>
    </row>
    <row r="30" spans="1:26" ht="27.75" customHeight="1" x14ac:dyDescent="0.3">
      <c r="C30" s="30" t="s">
        <v>19</v>
      </c>
      <c r="D30" s="28"/>
      <c r="E30" s="37"/>
      <c r="F30" s="15"/>
      <c r="W30" s="13"/>
      <c r="X30" s="9"/>
      <c r="Y30" s="9"/>
      <c r="Z30" s="9"/>
    </row>
    <row r="31" spans="1:26" ht="16.5" x14ac:dyDescent="0.3">
      <c r="C31" s="30" t="s">
        <v>20</v>
      </c>
      <c r="D31" s="32">
        <f>100-10</f>
        <v>90</v>
      </c>
      <c r="E31" s="37"/>
      <c r="F31" t="s">
        <v>31</v>
      </c>
      <c r="G31" s="47"/>
      <c r="H31"/>
      <c r="I31" s="13"/>
      <c r="S31" s="9"/>
      <c r="T31" s="9"/>
      <c r="U31" s="9"/>
      <c r="V31" s="9"/>
      <c r="W31" s="9"/>
      <c r="X31" s="9"/>
      <c r="Y31" s="9"/>
      <c r="Z31" s="9"/>
    </row>
    <row r="32" spans="1:26" ht="16.5" x14ac:dyDescent="0.3">
      <c r="C32" s="26" t="s">
        <v>27</v>
      </c>
      <c r="D32" s="28">
        <f>(100-10)*D27/60</f>
        <v>36</v>
      </c>
      <c r="E32" s="37"/>
      <c r="G32" s="47"/>
      <c r="H32"/>
      <c r="I32" s="23"/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6"/>
      <c r="D33" s="33">
        <f>D32%</f>
        <v>0.36</v>
      </c>
      <c r="E33" s="37"/>
      <c r="F33" s="47"/>
      <c r="G33" s="47"/>
      <c r="H33" s="47"/>
      <c r="I33" s="47"/>
      <c r="J33" s="47"/>
      <c r="K33" s="47"/>
      <c r="L33" s="47"/>
      <c r="M33" s="47"/>
      <c r="N33" s="47"/>
      <c r="O33" s="47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 t="s">
        <v>21</v>
      </c>
      <c r="D34" s="18">
        <f>ROUND((D29*D33),0)</f>
        <v>136080</v>
      </c>
      <c r="E34" s="39"/>
      <c r="F34" s="47"/>
      <c r="G34" s="47"/>
      <c r="H34" s="47"/>
      <c r="I34" s="47"/>
      <c r="J34" s="47"/>
      <c r="K34" s="47"/>
      <c r="L34" s="47"/>
      <c r="M34" s="47"/>
      <c r="N34" s="47"/>
      <c r="O34" s="47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50" t="s">
        <v>33</v>
      </c>
      <c r="D35" s="51">
        <v>135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30" t="s">
        <v>22</v>
      </c>
      <c r="D36" s="18">
        <v>29000</v>
      </c>
      <c r="E36" s="48"/>
      <c r="F36" s="47"/>
      <c r="G36" s="47"/>
      <c r="H36" s="47"/>
      <c r="I36" s="47"/>
      <c r="J36" s="47"/>
      <c r="K36" s="47"/>
      <c r="L36" s="47"/>
      <c r="M36" s="47"/>
      <c r="N36" s="47"/>
      <c r="O36" s="47"/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0" t="s">
        <v>23</v>
      </c>
      <c r="D37" s="18">
        <f>D36*D35</f>
        <v>3915000</v>
      </c>
      <c r="E37" s="49"/>
      <c r="F37" s="47"/>
      <c r="G37" s="47"/>
      <c r="H37" s="47"/>
      <c r="I37" s="47"/>
      <c r="J37" s="47"/>
      <c r="K37" s="47"/>
      <c r="L37" s="47"/>
      <c r="M37" s="47"/>
      <c r="N37" s="47"/>
      <c r="O37" s="47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4" t="s">
        <v>34</v>
      </c>
      <c r="D38" s="35">
        <f>D37-D34</f>
        <v>3778920</v>
      </c>
      <c r="E38" s="46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4" t="s">
        <v>24</v>
      </c>
      <c r="D39" s="35">
        <f>D38*0.9</f>
        <v>3401028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S39" s="9"/>
      <c r="T39" s="9"/>
      <c r="U39" s="9"/>
      <c r="V39" s="9"/>
      <c r="W39" s="9"/>
      <c r="X39" s="9"/>
      <c r="Y39" s="9"/>
      <c r="Z39" s="9"/>
    </row>
    <row r="40" spans="3:26" ht="16.5" x14ac:dyDescent="0.3">
      <c r="C40" s="34" t="s">
        <v>25</v>
      </c>
      <c r="D40" s="35">
        <f>D38*0.8</f>
        <v>3023136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4" t="s">
        <v>26</v>
      </c>
      <c r="D41" s="36">
        <f>D38*0.025/12</f>
        <v>7872.75</v>
      </c>
      <c r="E41" s="48"/>
      <c r="F41" s="47"/>
      <c r="G41" s="47"/>
      <c r="H41" s="47"/>
      <c r="I41" s="47"/>
      <c r="J41" s="47"/>
      <c r="K41" s="47"/>
      <c r="L41" s="47"/>
      <c r="M41" s="47"/>
      <c r="N41" s="47"/>
      <c r="O41" s="47"/>
      <c r="S41" s="9"/>
      <c r="T41" s="10"/>
      <c r="U41" s="9"/>
      <c r="V41" s="9"/>
      <c r="W41" s="9"/>
      <c r="X41" s="9"/>
      <c r="Y41" s="9"/>
      <c r="Z41" s="9"/>
    </row>
    <row r="42" spans="3:26" ht="16.5" x14ac:dyDescent="0.3">
      <c r="C42" s="40"/>
      <c r="D42" s="41"/>
      <c r="F42" s="47"/>
      <c r="G42" s="47"/>
      <c r="H42" s="47"/>
      <c r="I42" s="47"/>
      <c r="J42" s="47"/>
      <c r="K42" s="47"/>
      <c r="L42" s="47"/>
      <c r="M42" s="47"/>
      <c r="N42" s="47"/>
      <c r="O42" s="47"/>
      <c r="S42" s="10"/>
      <c r="T42" s="9"/>
      <c r="U42" s="9"/>
      <c r="V42" s="9"/>
      <c r="W42" s="9"/>
      <c r="X42" s="9"/>
      <c r="Y42" s="9"/>
      <c r="Z42" s="9"/>
    </row>
  </sheetData>
  <mergeCells count="2">
    <mergeCell ref="F25:R25"/>
    <mergeCell ref="F26:R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A7"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N2" sqref="N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J1" sqref="J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" sqref="U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2" sqref="O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2025-01-21T09:04:42Z</dcterms:modified>
</cp:coreProperties>
</file>