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Vijay Tank\"/>
    </mc:Choice>
  </mc:AlternateContent>
  <xr:revisionPtr revIDLastSave="0" documentId="13_ncr:1_{01F02BE4-AFF6-47EC-B0C4-92FD7F39D792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9" i="4" l="1"/>
  <c r="U10" i="4"/>
  <c r="U11" i="4"/>
  <c r="U12" i="4"/>
  <c r="U8" i="4"/>
  <c r="H21" i="4"/>
  <c r="J19" i="4"/>
  <c r="T11" i="4" l="1"/>
  <c r="T10" i="4"/>
  <c r="P10" i="4"/>
  <c r="T9" i="4"/>
  <c r="P9" i="4"/>
  <c r="T8" i="4"/>
  <c r="H23" i="4"/>
  <c r="H29" i="4" l="1"/>
  <c r="I19" i="4"/>
  <c r="P12" i="4" l="1"/>
  <c r="P11" i="4"/>
  <c r="Q10" i="4"/>
  <c r="Q9" i="4"/>
  <c r="Q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<sst xmlns="http://schemas.openxmlformats.org/spreadsheetml/2006/main" count="32" uniqueCount="29">
  <si>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</si>
  <si>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</si>
  <si>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</si>
  <si>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</si>
  <si>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</si>
  <si>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</si>
  <si>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</si>
  <si>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</si>
  <si>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</si>
  <si>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</si>
  <si>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</si>
  <si>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</si>
  <si>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</si>
  <si>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804, 8th Floor, Horizon Point, Neptune Leaving point, Bhandup West</t>
  </si>
  <si>
    <t>ca</t>
  </si>
  <si>
    <t>bua</t>
  </si>
  <si>
    <t>fmv</t>
  </si>
  <si>
    <t>agreement  - 2006</t>
  </si>
  <si>
    <t>av</t>
  </si>
  <si>
    <t>sd</t>
  </si>
  <si>
    <t>rd</t>
  </si>
  <si>
    <t>26.12.24</t>
  </si>
  <si>
    <t>20.12.24</t>
  </si>
  <si>
    <t>11.07.24</t>
  </si>
  <si>
    <t>04.04.24</t>
  </si>
  <si>
    <t>draft - 1.46 cr</t>
  </si>
  <si>
    <t>1 podium car parking</t>
  </si>
  <si>
    <t>rate on ca</t>
  </si>
  <si>
    <t>oc - 2009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</si>
</sst>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" fontId="0" fillId="3" borderId="0" xfId="0" applyNumberFormat="1" applyFill="1"/>
    <xf numFmtId="0" fontId="5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FFD0E-A5DF-4D2A-B6C9-69A07F47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D07DF0-97E3-45E2-8303-741CA7F3C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1250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16</xdr:col>
      <xdr:colOff>544192</xdr:colOff>
      <xdr:row>49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2FB47A-AF85-4638-B92A-23D8704D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9078592" cy="86594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515613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D5EC81-CA03-4E70-A409-0273F24CC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50013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487034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653F62-00AB-4519-83A0-6C2A14AC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21434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01D5AB-05EA-49B7-A9E8-08E043BD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1DB5EF-4D17-4AB7-9114-869A516C6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24FC20-BBD0-458E-9B59-CC87E10D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A6955-244A-4D6B-942D-5F565BE1B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82FB26-4E2A-4A76-AACB-FD6A88DB0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496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171450</xdr:rowOff>
    </xdr:from>
    <xdr:to>
      <xdr:col>13</xdr:col>
      <xdr:colOff>209550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E511FF-4DFA-4F26-86F6-665ED49FE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171450"/>
          <a:ext cx="7553325" cy="8924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5C50E0-673A-47BB-AD4D-1F348069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39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R9" sqref="R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3.285156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28515625" customWidth="1"/>
    <col min="20" max="20" width="17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605</v>
      </c>
      <c r="C2" s="4">
        <f>B2*1.2</f>
        <v>726</v>
      </c>
      <c r="D2" s="4">
        <f t="shared" ref="D2:D13" si="2">C2*1.2</f>
        <v>871.19999999999993</v>
      </c>
      <c r="E2" s="5">
        <f t="shared" ref="E2:E13" si="3">R2</f>
        <v>15000000</v>
      </c>
      <c r="F2" s="10">
        <f t="shared" ref="F2:F13" si="4">ROUND((E2/B2),0)</f>
        <v>24793</v>
      </c>
      <c r="G2" s="10">
        <f t="shared" ref="G2:G13" si="5">ROUND((E2/C2),0)</f>
        <v>20661</v>
      </c>
      <c r="H2" s="10">
        <f t="shared" ref="H2:H13" si="6">ROUND((E2/D2),0)</f>
        <v>17218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605</v>
      </c>
      <c r="R2" s="2">
        <v>15000000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515</v>
      </c>
      <c r="C3" s="4">
        <f t="shared" ref="C3:C15" si="9">B3*1.2</f>
        <v>618</v>
      </c>
      <c r="D3" s="4">
        <f t="shared" si="2"/>
        <v>741.6</v>
      </c>
      <c r="E3" s="5">
        <f t="shared" si="3"/>
        <v>15500000</v>
      </c>
      <c r="F3" s="10">
        <f t="shared" si="4"/>
        <v>30097</v>
      </c>
      <c r="G3" s="10">
        <f t="shared" si="5"/>
        <v>25081</v>
      </c>
      <c r="H3" s="10">
        <f t="shared" si="6"/>
        <v>20901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515</v>
      </c>
      <c r="R3" s="2">
        <v>15500000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835</v>
      </c>
      <c r="C4" s="4">
        <f t="shared" si="9"/>
        <v>1002</v>
      </c>
      <c r="D4" s="4">
        <f t="shared" si="2"/>
        <v>1202.3999999999999</v>
      </c>
      <c r="E4" s="5">
        <f t="shared" si="3"/>
        <v>19500000</v>
      </c>
      <c r="F4" s="10">
        <f t="shared" si="4"/>
        <v>23353</v>
      </c>
      <c r="G4" s="10">
        <f t="shared" si="5"/>
        <v>19461</v>
      </c>
      <c r="H4" s="10">
        <f t="shared" si="6"/>
        <v>16218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835</v>
      </c>
      <c r="R4" s="2">
        <v>19500000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485</v>
      </c>
      <c r="C5" s="4">
        <f t="shared" si="9"/>
        <v>582</v>
      </c>
      <c r="D5" s="4">
        <f t="shared" si="2"/>
        <v>698.4</v>
      </c>
      <c r="E5" s="5">
        <f t="shared" si="3"/>
        <v>11500000</v>
      </c>
      <c r="F5" s="10">
        <f t="shared" si="4"/>
        <v>23711</v>
      </c>
      <c r="G5" s="10">
        <f t="shared" si="5"/>
        <v>19759</v>
      </c>
      <c r="H5" s="10">
        <f t="shared" si="6"/>
        <v>16466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485</v>
      </c>
      <c r="R5" s="2">
        <v>11500000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460</v>
      </c>
      <c r="C6" s="4">
        <f t="shared" si="9"/>
        <v>552</v>
      </c>
      <c r="D6" s="4">
        <f t="shared" si="2"/>
        <v>662.4</v>
      </c>
      <c r="E6" s="5">
        <f t="shared" si="3"/>
        <v>10900000</v>
      </c>
      <c r="F6" s="10">
        <f t="shared" si="4"/>
        <v>23696</v>
      </c>
      <c r="G6" s="10">
        <f t="shared" si="5"/>
        <v>19746</v>
      </c>
      <c r="H6" s="10">
        <f t="shared" si="6"/>
        <v>16455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460</v>
      </c>
      <c r="R6" s="2">
        <v>10900000</v>
      </c>
      <c r="S6" s="8"/>
      <c r="T6" s="8"/>
    </row>
    <row r="7" spans="1:21" x14ac:dyDescent="0.25">
      <c r="A7" s="4">
        <f t="shared" si="0"/>
        <v>0</v>
      </c>
      <c r="B7" s="4">
        <f t="shared" si="1"/>
        <v>555</v>
      </c>
      <c r="C7" s="4">
        <f t="shared" si="9"/>
        <v>666</v>
      </c>
      <c r="D7" s="4">
        <f t="shared" si="2"/>
        <v>799.19999999999993</v>
      </c>
      <c r="E7" s="5">
        <f t="shared" si="3"/>
        <v>12500000</v>
      </c>
      <c r="F7" s="10">
        <f t="shared" si="4"/>
        <v>22523</v>
      </c>
      <c r="G7" s="10">
        <f t="shared" si="5"/>
        <v>18769</v>
      </c>
      <c r="H7" s="10">
        <f t="shared" si="6"/>
        <v>15641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555</v>
      </c>
      <c r="R7" s="2">
        <v>12500000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848.33333333333337</v>
      </c>
      <c r="C8" s="4">
        <f t="shared" si="9"/>
        <v>1018</v>
      </c>
      <c r="D8" s="4">
        <f t="shared" si="2"/>
        <v>1221.5999999999999</v>
      </c>
      <c r="E8" s="5">
        <f t="shared" si="3"/>
        <v>26187500</v>
      </c>
      <c r="F8" s="10">
        <f t="shared" si="4"/>
        <v>30869</v>
      </c>
      <c r="G8" s="10">
        <f t="shared" si="5"/>
        <v>25724</v>
      </c>
      <c r="H8" s="10">
        <f t="shared" si="6"/>
        <v>21437</v>
      </c>
      <c r="I8" s="4" t="e">
        <f>#REF!</f>
        <v>#REF!</v>
      </c>
      <c r="J8" s="4" t="str">
        <f t="shared" si="7"/>
        <v>26.12.24</v>
      </c>
      <c r="O8">
        <v>0</v>
      </c>
      <c r="P8">
        <v>1018</v>
      </c>
      <c r="Q8">
        <f t="shared" ref="Q8:Q12" si="10">P8/1.2</f>
        <v>848.33333333333337</v>
      </c>
      <c r="R8" s="2">
        <v>26187500</v>
      </c>
      <c r="S8" s="8" t="s">
        <v>21</v>
      </c>
      <c r="T8" s="17">
        <f>R8+389500+30000</f>
        <v>26607000</v>
      </c>
      <c r="U8">
        <f>T8/Q8</f>
        <v>31363.850687622788</v>
      </c>
    </row>
    <row r="9" spans="1:21" x14ac:dyDescent="0.25">
      <c r="A9" s="4">
        <f t="shared" si="0"/>
        <v>0</v>
      </c>
      <c r="B9" s="4">
        <f t="shared" si="1"/>
        <v>692.21490000000006</v>
      </c>
      <c r="C9" s="4">
        <f t="shared" si="9"/>
        <v>830.65788000000009</v>
      </c>
      <c r="D9" s="4">
        <f t="shared" si="2"/>
        <v>996.78945600000009</v>
      </c>
      <c r="E9" s="5">
        <f t="shared" si="3"/>
        <v>17200000</v>
      </c>
      <c r="F9" s="15">
        <f t="shared" si="4"/>
        <v>24848</v>
      </c>
      <c r="G9" s="10">
        <f t="shared" si="5"/>
        <v>20706</v>
      </c>
      <c r="H9" s="10">
        <f t="shared" si="6"/>
        <v>17255</v>
      </c>
      <c r="I9" s="4" t="e">
        <f>#REF!</f>
        <v>#REF!</v>
      </c>
      <c r="J9" s="4" t="str">
        <f t="shared" si="7"/>
        <v>20.12.24</v>
      </c>
      <c r="O9">
        <v>0</v>
      </c>
      <c r="P9">
        <f>77.17*10.764</f>
        <v>830.65787999999998</v>
      </c>
      <c r="Q9">
        <f t="shared" si="10"/>
        <v>692.21490000000006</v>
      </c>
      <c r="R9" s="2">
        <v>17200000</v>
      </c>
      <c r="S9" s="8" t="s">
        <v>22</v>
      </c>
      <c r="T9" s="17">
        <f>R9+1032000+30000</f>
        <v>18262000</v>
      </c>
      <c r="U9">
        <f t="shared" ref="U9:U12" si="11">T9/Q9</f>
        <v>26381.980509232031</v>
      </c>
    </row>
    <row r="10" spans="1:21" x14ac:dyDescent="0.25">
      <c r="A10" s="4">
        <f t="shared" si="0"/>
        <v>0</v>
      </c>
      <c r="B10" s="4">
        <f t="shared" si="1"/>
        <v>1000.3343999999998</v>
      </c>
      <c r="C10" s="4">
        <f t="shared" si="9"/>
        <v>1200.4012799999998</v>
      </c>
      <c r="D10" s="4">
        <f t="shared" si="2"/>
        <v>1440.4815359999998</v>
      </c>
      <c r="E10" s="5">
        <f t="shared" si="3"/>
        <v>23400000</v>
      </c>
      <c r="F10" s="10">
        <f t="shared" si="4"/>
        <v>23392</v>
      </c>
      <c r="G10" s="10">
        <f t="shared" si="5"/>
        <v>19493</v>
      </c>
      <c r="H10" s="10">
        <f t="shared" si="6"/>
        <v>16245</v>
      </c>
      <c r="I10" s="4" t="e">
        <f>#REF!</f>
        <v>#REF!</v>
      </c>
      <c r="J10" s="4" t="str">
        <f t="shared" si="7"/>
        <v>11.07.24</v>
      </c>
      <c r="O10">
        <v>0</v>
      </c>
      <c r="P10">
        <f>111.52*10.764</f>
        <v>1200.4012799999998</v>
      </c>
      <c r="Q10">
        <f t="shared" si="10"/>
        <v>1000.3343999999998</v>
      </c>
      <c r="R10" s="2">
        <v>23400000</v>
      </c>
      <c r="S10" s="8" t="s">
        <v>23</v>
      </c>
      <c r="T10" s="17">
        <f>R10+1170000+30000</f>
        <v>24600000</v>
      </c>
      <c r="U10">
        <f t="shared" si="11"/>
        <v>24591.77650993508</v>
      </c>
    </row>
    <row r="11" spans="1:21" x14ac:dyDescent="0.25">
      <c r="A11" s="4">
        <f t="shared" si="0"/>
        <v>0</v>
      </c>
      <c r="B11" s="4">
        <f t="shared" si="1"/>
        <v>1000</v>
      </c>
      <c r="C11" s="4">
        <f t="shared" si="9"/>
        <v>1200</v>
      </c>
      <c r="D11" s="4">
        <f t="shared" si="2"/>
        <v>1440</v>
      </c>
      <c r="E11" s="5">
        <f t="shared" si="3"/>
        <v>22200000</v>
      </c>
      <c r="F11" s="10">
        <f t="shared" si="4"/>
        <v>22200</v>
      </c>
      <c r="G11" s="10">
        <f t="shared" si="5"/>
        <v>18500</v>
      </c>
      <c r="H11" s="10">
        <f t="shared" si="6"/>
        <v>15417</v>
      </c>
      <c r="I11" s="4" t="e">
        <f>#REF!</f>
        <v>#REF!</v>
      </c>
      <c r="J11" s="4" t="str">
        <f t="shared" si="7"/>
        <v>04.04.24</v>
      </c>
      <c r="O11">
        <v>0</v>
      </c>
      <c r="P11">
        <f t="shared" si="8"/>
        <v>0</v>
      </c>
      <c r="Q11">
        <v>1000</v>
      </c>
      <c r="R11" s="2">
        <v>22200000</v>
      </c>
      <c r="S11" s="8" t="s">
        <v>24</v>
      </c>
      <c r="T11" s="17">
        <f>R11+1320000+30000</f>
        <v>23550000</v>
      </c>
      <c r="U11">
        <f t="shared" si="11"/>
        <v>23550</v>
      </c>
    </row>
    <row r="12" spans="1:21" x14ac:dyDescent="0.25">
      <c r="A12" s="4">
        <f t="shared" si="0"/>
        <v>0</v>
      </c>
      <c r="B12" s="4">
        <f t="shared" si="1"/>
        <v>753</v>
      </c>
      <c r="C12" s="4">
        <f t="shared" si="9"/>
        <v>903.6</v>
      </c>
      <c r="D12" s="4">
        <f t="shared" si="2"/>
        <v>1084.32</v>
      </c>
      <c r="E12" s="5">
        <f t="shared" si="3"/>
        <v>19500000</v>
      </c>
      <c r="F12" s="15">
        <f t="shared" si="4"/>
        <v>25896</v>
      </c>
      <c r="G12" s="10">
        <f t="shared" si="5"/>
        <v>21580</v>
      </c>
      <c r="H12" s="10">
        <f t="shared" si="6"/>
        <v>17984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753</v>
      </c>
      <c r="R12" s="2">
        <v>19500000</v>
      </c>
      <c r="S12" s="8"/>
      <c r="T12" s="8"/>
      <c r="U12">
        <f t="shared" si="11"/>
        <v>0</v>
      </c>
    </row>
    <row r="13" spans="1:21" x14ac:dyDescent="0.25">
      <c r="A13" s="4">
        <f t="shared" si="0"/>
        <v>0</v>
      </c>
      <c r="B13" s="4">
        <f t="shared" si="1"/>
        <v>515</v>
      </c>
      <c r="C13" s="4">
        <f t="shared" si="9"/>
        <v>618</v>
      </c>
      <c r="D13" s="4">
        <f t="shared" si="2"/>
        <v>741.6</v>
      </c>
      <c r="E13" s="5">
        <f t="shared" si="3"/>
        <v>13200000</v>
      </c>
      <c r="F13" s="15">
        <f t="shared" si="4"/>
        <v>25631</v>
      </c>
      <c r="G13" s="10">
        <f t="shared" si="5"/>
        <v>21359</v>
      </c>
      <c r="H13" s="10">
        <f t="shared" si="6"/>
        <v>17799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v>515</v>
      </c>
      <c r="R13" s="2">
        <v>13200000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603</v>
      </c>
      <c r="I18" t="s">
        <v>26</v>
      </c>
    </row>
    <row r="19" spans="7:24" x14ac:dyDescent="0.25">
      <c r="G19" t="s">
        <v>15</v>
      </c>
      <c r="H19">
        <v>724</v>
      </c>
      <c r="I19">
        <f>67.25*10.764</f>
        <v>723.87899999999991</v>
      </c>
      <c r="J19">
        <f>I19/H18</f>
        <v>1.2004626865671639</v>
      </c>
    </row>
    <row r="20" spans="7:24" x14ac:dyDescent="0.25">
      <c r="G20" t="s">
        <v>27</v>
      </c>
      <c r="H20">
        <v>25300</v>
      </c>
    </row>
    <row r="21" spans="7:24" x14ac:dyDescent="0.25">
      <c r="G21" t="s">
        <v>16</v>
      </c>
      <c r="H21">
        <f>H20*H18</f>
        <v>15255900</v>
      </c>
    </row>
    <row r="22" spans="7:24" x14ac:dyDescent="0.25">
      <c r="G22" s="6"/>
      <c r="H22" s="18">
        <v>800000</v>
      </c>
    </row>
    <row r="23" spans="7:24" x14ac:dyDescent="0.25">
      <c r="H23">
        <f>H22+H21</f>
        <v>16055900</v>
      </c>
    </row>
    <row r="24" spans="7:24" x14ac:dyDescent="0.25">
      <c r="I24" t="s">
        <v>28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I25" t="s">
        <v>25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 s="16">
        <v>3228000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 s="16">
        <v>144000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 s="16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s="16">
        <f>SUM(H26:H28)</f>
        <v>3402000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s="16"/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2025-01-22T04:44:42Z</dcterms:modified>
</cp:coreProperties>
</file>