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Fort Branch\Ravindra Solkar\"/>
    </mc:Choice>
  </mc:AlternateContent>
  <xr:revisionPtr revIDLastSave="0" documentId="13_ncr:1_{0C4FBF1B-DD7F-474C-9A2A-87C197915274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E18" i="23" l="1"/>
  <c r="N3" i="4"/>
  <c r="S5" i="4"/>
  <c r="O3" i="4"/>
  <c r="R3" i="4" s="1"/>
  <c r="O2" i="4"/>
  <c r="R2" i="4" s="1"/>
  <c r="C3" i="4"/>
  <c r="D3" i="4" s="1"/>
  <c r="C4" i="4"/>
  <c r="D4" i="4" s="1"/>
  <c r="C5" i="4"/>
  <c r="D5" i="4" s="1"/>
  <c r="C6" i="4"/>
  <c r="D6" i="4" s="1"/>
  <c r="C7" i="4"/>
  <c r="C8" i="4"/>
  <c r="C9" i="4"/>
  <c r="C10" i="4"/>
  <c r="C11" i="4"/>
  <c r="C12" i="4"/>
  <c r="C13" i="4"/>
  <c r="C2" i="4"/>
  <c r="D2" i="4" s="1"/>
  <c r="F14" i="23"/>
  <c r="I6" i="23"/>
  <c r="I4" i="23"/>
  <c r="I3" i="23"/>
  <c r="D7" i="4"/>
  <c r="D8" i="4"/>
  <c r="D9" i="4"/>
  <c r="R5" i="4"/>
  <c r="R6" i="4"/>
  <c r="S4" i="4"/>
  <c r="R4" i="4"/>
  <c r="S3" i="4"/>
  <c r="S2" i="4"/>
  <c r="D2" i="25"/>
  <c r="C14" i="4"/>
  <c r="S6" i="4" l="1"/>
  <c r="P11" i="4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C25" i="23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<sst xmlns="http://schemas.openxmlformats.org/spreadsheetml/2006/main" count="109" uniqueCount="88">
  <si>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</si>
  <si>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</si>
  <si>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</si>
  <si>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</si>
  <si>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</si>
  <si>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</si>
  <si>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</si>
  <si>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</si>
  <si>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</si>
  <si>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</si>
  <si>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</si>
  <si>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</si>
  <si>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</si>
  <si>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</si>
  <si>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</si>
  <si>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</si>
  <si>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</si>
  <si>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</si>
  <si>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</si>
  <si>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</si>
  <si>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</si>
  <si>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</si>
  <si>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</si>
  <si>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</si>
  <si>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</si>
  <si>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</si>
  <si>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</si>
  <si>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</si>
  <si>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</si>
  <si>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</si>
  <si>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</si>
  <si>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</si>
  <si>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</si>
  <si>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</si>
  <si>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</si>
  <si>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</si>
  <si>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</si>
  <si>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</si>
  <si>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</si>
  <si>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</si>
  <si>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</si>
  <si>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</si>
  <si>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</si>
  <si>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</si>
  <si>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</si>
  <si>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</si>
  <si>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</si>
  <si>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</si>
  <si>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</si>
  <si>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</si>
  <si>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</si>
  <si>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</si>
  <si>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</si>
  <si>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</si>
  <si>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</si>
  <si>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</si>
  <si>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</si>
  <si>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</si>
  <si>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</si>
  <si>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</si>
  <si>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</si>
  <si>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</si>
  <si>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</si>
  <si>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</si>
  <si>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</si>
  <si>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</si>
  <si>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</si>
  <si>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</si>
  <si>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</si>
  <si>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</si>
  <si>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</si>
  <si>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</si>
  <si>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</si>
  <si>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</si>
  <si>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</si>
  <si>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Ravindra Solkar</t>
  </si>
  <si>
    <t>CB (Fort Branch</t>
  </si>
  <si>
    <t>Lead No. 13649</t>
  </si>
  <si>
    <t>CB -Fort Branch -  Ravindra Solkar - Residential Flat No. 1611, 16th Floor, Building No A, Ashar Arize NMM Society, Kalwa West</t>
  </si>
  <si>
    <t xml:space="preserve">Agreement </t>
  </si>
  <si>
    <t>16.03.2023</t>
  </si>
  <si>
    <t>page</t>
  </si>
  <si>
    <t>Bal</t>
  </si>
  <si>
    <t>Tot CA</t>
  </si>
  <si>
    <t>16th Flr</t>
  </si>
  <si>
    <t>rate on CA</t>
  </si>
  <si>
    <t>UC</t>
  </si>
  <si>
    <t>2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</si>
</sst>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6" fillId="0" borderId="0" xfId="0" applyFont="1"/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3" fontId="2" fillId="2" borderId="0" xfId="1" applyFont="1" applyFill="1"/>
    <xf numFmtId="2" fontId="2" fillId="2" borderId="0" xfId="0" applyNumberFormat="1" applyFont="1" applyFill="1" applyAlignment="1">
      <alignment horizontal="center" vertical="center"/>
    </xf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43" fontId="0" fillId="2" borderId="0" xfId="1" applyFon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402981</xdr:colOff>
      <xdr:row>8</xdr:row>
      <xdr:rowOff>124558</xdr:rowOff>
    </xdr:from>
    <xdr:to>
      <xdr:col>16</xdr:col>
      <xdr:colOff>571500</xdr:colOff>
      <xdr:row>9</xdr:row>
      <xdr:rowOff>296826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649234-CC4C-92A3-3BCE-92195001E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414"/>
        <a:stretch/>
      </xdr:blipFill>
      <xdr:spPr>
        <a:xfrm>
          <a:off x="7114443" y="1890346"/>
          <a:ext cx="8477249" cy="36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299521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D0FD17-8E8E-B3F7-BD13-A147ED91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1540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372633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AB449-A627-74B1-3606-ABBDBF87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97433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35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37AB93-DFB6-049D-2893-50A214C06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6830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11</xdr:col>
      <xdr:colOff>353410</xdr:colOff>
      <xdr:row>78</xdr:row>
      <xdr:rowOff>29669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4D59F7-12BF-A0CF-026C-D5365F8B5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7059010" cy="7840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11</xdr:col>
      <xdr:colOff>334357</xdr:colOff>
      <xdr:row>119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01DA45-6D88-C8EF-3B0A-FCAB28FD2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7039957" cy="751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11</xdr:col>
      <xdr:colOff>248620</xdr:colOff>
      <xdr:row>163</xdr:row>
      <xdr:rowOff>77327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BFB144-59DD-9C37-F413-DC92C2E1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50500"/>
          <a:ext cx="6954220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14</xdr:col>
      <xdr:colOff>210770</xdr:colOff>
      <xdr:row>199</xdr:row>
      <xdr:rowOff>877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94D820-D7CD-A358-238A-CF1BB7AB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623000"/>
          <a:ext cx="8745170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1" t="s">
        <v>43</v>
      </c>
      <c r="H2" s="112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4" zoomScale="130" zoomScaleNormal="130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9"/>
    </row>
    <row r="2" spans="1:13" x14ac:dyDescent="0.25">
      <c r="A2" s="9"/>
      <c r="C2" s="96" t="s">
        <v>84</v>
      </c>
      <c r="D2" s="100"/>
      <c r="F2" s="5"/>
      <c r="G2" s="5"/>
      <c r="H2" s="96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1">
        <f>C4+C5</f>
        <v>17000</v>
      </c>
      <c r="D3" s="102" t="s">
        <v>85</v>
      </c>
      <c r="F3" s="72" t="s">
        <v>66</v>
      </c>
      <c r="G3" s="84" t="s">
        <v>62</v>
      </c>
      <c r="H3" s="98">
        <v>62.04</v>
      </c>
      <c r="I3" s="74">
        <f>H3*10.764</f>
        <v>667.79855999999995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01">
        <v>2500</v>
      </c>
      <c r="D4" s="103"/>
      <c r="F4" s="83" t="s">
        <v>87</v>
      </c>
      <c r="G4" s="84" t="s">
        <v>82</v>
      </c>
      <c r="H4" s="98">
        <v>3.31</v>
      </c>
      <c r="I4" s="74">
        <f>H4*10.764</f>
        <v>35.628839999999997</v>
      </c>
      <c r="J4" s="73"/>
      <c r="K4" s="3"/>
      <c r="L4" s="3"/>
    </row>
    <row r="5" spans="1:13" x14ac:dyDescent="0.25">
      <c r="A5" s="9" t="s">
        <v>10</v>
      </c>
      <c r="B5" s="11"/>
      <c r="C5" s="101">
        <v>14500</v>
      </c>
      <c r="D5" s="103"/>
      <c r="F5" s="5"/>
      <c r="G5" s="73" t="s">
        <v>83</v>
      </c>
      <c r="H5" s="84">
        <v>65.349999999999994</v>
      </c>
      <c r="I5" s="74">
        <v>704</v>
      </c>
    </row>
    <row r="6" spans="1:13" x14ac:dyDescent="0.25">
      <c r="A6" s="9" t="s">
        <v>11</v>
      </c>
      <c r="B6" s="11"/>
      <c r="C6" s="101">
        <f>C4</f>
        <v>2500</v>
      </c>
      <c r="D6" s="103"/>
      <c r="F6" s="5"/>
      <c r="G6" s="73" t="s">
        <v>57</v>
      </c>
      <c r="H6" s="76"/>
      <c r="I6" s="74">
        <f>I5*1.1</f>
        <v>774.40000000000009</v>
      </c>
    </row>
    <row r="7" spans="1:13" x14ac:dyDescent="0.25">
      <c r="A7" s="9" t="s">
        <v>12</v>
      </c>
      <c r="B7" s="13"/>
      <c r="C7" s="4">
        <v>0</v>
      </c>
      <c r="D7" s="4"/>
    </row>
    <row r="8" spans="1:13" x14ac:dyDescent="0.25">
      <c r="A8" s="9" t="s">
        <v>13</v>
      </c>
      <c r="B8" s="13"/>
      <c r="C8" s="4">
        <f>C9-C7</f>
        <v>60</v>
      </c>
      <c r="D8" s="84"/>
      <c r="E8" s="84" t="s">
        <v>86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04">
        <f>C10%</f>
        <v>0</v>
      </c>
      <c r="D11" s="104"/>
    </row>
    <row r="12" spans="1:13" x14ac:dyDescent="0.25">
      <c r="A12" s="9" t="s">
        <v>16</v>
      </c>
      <c r="B12" s="11"/>
      <c r="C12" s="101">
        <f>C6*C11</f>
        <v>0</v>
      </c>
      <c r="D12" s="103"/>
      <c r="E12" s="73"/>
    </row>
    <row r="13" spans="1:13" x14ac:dyDescent="0.25">
      <c r="A13" s="9" t="s">
        <v>17</v>
      </c>
      <c r="B13" s="11"/>
      <c r="C13" s="101">
        <f>C6-C12</f>
        <v>2500</v>
      </c>
      <c r="D13" s="103"/>
    </row>
    <row r="14" spans="1:13" x14ac:dyDescent="0.25">
      <c r="A14" s="9" t="s">
        <v>10</v>
      </c>
      <c r="B14" s="11"/>
      <c r="C14" s="101">
        <f>C5</f>
        <v>14500</v>
      </c>
      <c r="D14" s="103"/>
      <c r="F14" s="71">
        <f>17000-2500</f>
        <v>14500</v>
      </c>
      <c r="G14" s="71"/>
      <c r="H14" s="4"/>
    </row>
    <row r="15" spans="1:13" x14ac:dyDescent="0.25">
      <c r="B15" s="11"/>
      <c r="C15" s="101"/>
      <c r="D15" s="103"/>
      <c r="H15" s="4"/>
    </row>
    <row r="16" spans="1:13" x14ac:dyDescent="0.25">
      <c r="A16" s="15" t="s">
        <v>18</v>
      </c>
      <c r="B16" s="16"/>
      <c r="C16" s="102">
        <f>C14+C13</f>
        <v>17000</v>
      </c>
      <c r="D16" s="102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05">
        <v>704</v>
      </c>
      <c r="D18" s="105"/>
      <c r="E18" s="106">
        <f>C18*C16</f>
        <v>11968000</v>
      </c>
      <c r="H18" s="94"/>
    </row>
    <row r="19" spans="1:8" x14ac:dyDescent="0.25">
      <c r="A19" s="9"/>
      <c r="B19" s="4"/>
      <c r="C19" s="107">
        <f>C18*C16</f>
        <v>11968000</v>
      </c>
      <c r="D19" t="s">
        <v>41</v>
      </c>
      <c r="E19" s="107"/>
      <c r="H19" s="4"/>
    </row>
    <row r="20" spans="1:8" x14ac:dyDescent="0.25">
      <c r="A20" s="9"/>
      <c r="B20" s="31"/>
      <c r="C20" s="31">
        <f>C19*0.9</f>
        <v>10771200</v>
      </c>
      <c r="D20" t="s">
        <v>19</v>
      </c>
      <c r="E20" s="31"/>
      <c r="F20" s="6"/>
      <c r="H20" s="71"/>
    </row>
    <row r="21" spans="1:8" x14ac:dyDescent="0.25">
      <c r="A21" s="9"/>
      <c r="C21" s="31">
        <f>C19*80%</f>
        <v>9574400</v>
      </c>
      <c r="D21" t="s">
        <v>20</v>
      </c>
      <c r="E21" s="31"/>
      <c r="F21" s="31"/>
    </row>
    <row r="22" spans="1:8" x14ac:dyDescent="0.25">
      <c r="A22" s="9"/>
      <c r="E22" s="31"/>
    </row>
    <row r="23" spans="1:8" x14ac:dyDescent="0.25">
      <c r="A23" s="17" t="s">
        <v>21</v>
      </c>
      <c r="B23" s="18"/>
      <c r="C23" s="108">
        <f>C4*D23</f>
        <v>1936000.0000000002</v>
      </c>
      <c r="D23" s="108">
        <f>C18*1.1</f>
        <v>774.40000000000009</v>
      </c>
      <c r="E23" s="31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31">
        <f>C19*0.025/12</f>
        <v>24933.333333333332</v>
      </c>
      <c r="D25" s="31"/>
      <c r="E25" s="31"/>
    </row>
    <row r="26" spans="1:8" x14ac:dyDescent="0.25">
      <c r="C26" s="31"/>
      <c r="D26" s="31"/>
      <c r="F26" s="73" t="s">
        <v>77</v>
      </c>
    </row>
    <row r="27" spans="1:8" x14ac:dyDescent="0.25">
      <c r="A27" s="5" t="s">
        <v>78</v>
      </c>
      <c r="B27" s="5"/>
      <c r="C27" s="109"/>
      <c r="D27" s="109"/>
    </row>
    <row r="28" spans="1:8" x14ac:dyDescent="0.25">
      <c r="D28" s="71"/>
    </row>
    <row r="29" spans="1:8" x14ac:dyDescent="0.25">
      <c r="A29" s="73" t="s">
        <v>79</v>
      </c>
      <c r="B29" s="97">
        <v>8831200</v>
      </c>
      <c r="H29" s="3"/>
    </row>
    <row r="30" spans="1:8" ht="18.75" x14ac:dyDescent="0.3">
      <c r="A30" s="73" t="s">
        <v>80</v>
      </c>
      <c r="B30" s="73"/>
      <c r="E30" s="113" t="s">
        <v>76</v>
      </c>
      <c r="F30" s="113"/>
      <c r="H30" s="3"/>
    </row>
    <row r="31" spans="1:8" ht="18.75" x14ac:dyDescent="0.3">
      <c r="E31" s="113" t="s">
        <v>75</v>
      </c>
      <c r="F31" s="113"/>
      <c r="H31" s="3"/>
    </row>
    <row r="32" spans="1:8" ht="18.75" x14ac:dyDescent="0.3">
      <c r="E32" s="95" t="s">
        <v>41</v>
      </c>
      <c r="F32" s="95">
        <f>C19</f>
        <v>11968000</v>
      </c>
      <c r="H32" s="3"/>
    </row>
    <row r="33" spans="1:8" ht="18.75" x14ac:dyDescent="0.3">
      <c r="E33" s="95" t="s">
        <v>19</v>
      </c>
      <c r="F33" s="95">
        <f>F32*90%</f>
        <v>10771200</v>
      </c>
      <c r="H33" s="75">
        <f>F32*80</f>
        <v>957440000</v>
      </c>
    </row>
    <row r="34" spans="1:8" ht="18.75" x14ac:dyDescent="0.3">
      <c r="E34" s="95" t="s">
        <v>20</v>
      </c>
      <c r="F34" s="95">
        <f>F32*80%</f>
        <v>9574400</v>
      </c>
      <c r="H34" s="3"/>
    </row>
    <row r="35" spans="1:8" x14ac:dyDescent="0.25">
      <c r="H35" s="3"/>
    </row>
    <row r="36" spans="1:8" x14ac:dyDescent="0.25">
      <c r="H36" s="3"/>
    </row>
    <row r="37" spans="1:8" x14ac:dyDescent="0.25">
      <c r="H37" s="3"/>
    </row>
    <row r="38" spans="1:8" x14ac:dyDescent="0.25"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4" sqref="Q4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855468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668</v>
      </c>
      <c r="C2">
        <f>B2*1.1</f>
        <v>734.80000000000007</v>
      </c>
      <c r="D2" s="87">
        <f>C2*1.2</f>
        <v>881.7600000000001</v>
      </c>
      <c r="E2" s="87">
        <v>14500000</v>
      </c>
      <c r="F2" s="87">
        <f>E2/B2</f>
        <v>21706.586826347306</v>
      </c>
      <c r="G2" s="77">
        <f>E2/C2</f>
        <v>19733.260751224821</v>
      </c>
      <c r="H2">
        <f>E2/D2</f>
        <v>16444.383959354018</v>
      </c>
      <c r="N2">
        <v>51.05</v>
      </c>
      <c r="O2" s="86">
        <f>N2*10.764</f>
        <v>549.5021999999999</v>
      </c>
      <c r="P2" s="87"/>
      <c r="Q2" s="87">
        <v>6924707</v>
      </c>
      <c r="R2" s="87">
        <f t="shared" ref="R2:R3" si="0">Q2/O2</f>
        <v>12601.782122073399</v>
      </c>
      <c r="S2" s="87" t="e">
        <f>Q2/P2</f>
        <v>#DIV/0!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2">
        <v>450</v>
      </c>
      <c r="C3">
        <f t="shared" ref="C3:C13" si="1">B3*1.1</f>
        <v>495.00000000000006</v>
      </c>
      <c r="D3" s="87">
        <f t="shared" ref="D3:D9" si="2">C3*1.2</f>
        <v>594</v>
      </c>
      <c r="E3" s="87">
        <v>8900000</v>
      </c>
      <c r="F3" s="87">
        <f t="shared" ref="F3:F6" si="3">E3/B3</f>
        <v>19777.777777777777</v>
      </c>
      <c r="G3" s="110">
        <f t="shared" ref="G3:G7" si="4">E3/C3</f>
        <v>17979.797979797979</v>
      </c>
      <c r="H3">
        <f t="shared" ref="H3:H7" si="5">E3/D3</f>
        <v>14983.164983164983</v>
      </c>
      <c r="N3">
        <f>57.13+2.69</f>
        <v>59.82</v>
      </c>
      <c r="O3" s="86">
        <f>N3*10.764</f>
        <v>643.90247999999997</v>
      </c>
      <c r="P3" s="87"/>
      <c r="Q3" s="87">
        <v>13100000</v>
      </c>
      <c r="R3" s="87">
        <f t="shared" si="0"/>
        <v>20344.69567503452</v>
      </c>
      <c r="S3" s="87" t="e">
        <f>Q3/P3</f>
        <v>#DIV/0!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635</v>
      </c>
      <c r="C4">
        <f t="shared" si="1"/>
        <v>698.5</v>
      </c>
      <c r="D4" s="87">
        <f t="shared" si="2"/>
        <v>838.19999999999993</v>
      </c>
      <c r="E4" s="87">
        <v>14500000</v>
      </c>
      <c r="F4" s="87">
        <f t="shared" si="3"/>
        <v>22834.645669291338</v>
      </c>
      <c r="G4" s="77">
        <f t="shared" si="4"/>
        <v>20758.768790264854</v>
      </c>
      <c r="H4">
        <f t="shared" si="5"/>
        <v>17298.973991887378</v>
      </c>
      <c r="O4" s="86"/>
      <c r="P4" s="87"/>
      <c r="Q4" s="87"/>
      <c r="R4" s="87" t="e">
        <f>Q4/O4</f>
        <v>#DIV/0!</v>
      </c>
      <c r="S4" s="87" t="e">
        <f>Q4/P4</f>
        <v>#DIV/0!</v>
      </c>
      <c r="T4" s="87"/>
      <c r="U4" s="88"/>
      <c r="V4" s="3"/>
      <c r="W4" s="3"/>
      <c r="X4" s="3"/>
      <c r="Y4" s="3"/>
    </row>
    <row r="5" spans="1:32" x14ac:dyDescent="0.25">
      <c r="B5" s="71">
        <v>457</v>
      </c>
      <c r="C5">
        <f t="shared" si="1"/>
        <v>502.70000000000005</v>
      </c>
      <c r="D5" s="87">
        <f t="shared" si="2"/>
        <v>603.24</v>
      </c>
      <c r="E5" s="87">
        <v>9200000</v>
      </c>
      <c r="F5" s="87">
        <f t="shared" si="3"/>
        <v>20131.291028446391</v>
      </c>
      <c r="G5" s="77">
        <f t="shared" si="4"/>
        <v>18301.173662223988</v>
      </c>
      <c r="H5">
        <f t="shared" si="5"/>
        <v>15250.978051853324</v>
      </c>
      <c r="O5" s="86"/>
      <c r="P5" s="87"/>
      <c r="Q5" s="87"/>
      <c r="R5" s="87" t="e">
        <f>Q5/O5</f>
        <v>#DIV/0!</v>
      </c>
      <c r="S5" s="87" t="e">
        <f>Q5/P5</f>
        <v>#DIV/0!</v>
      </c>
      <c r="T5" s="87"/>
      <c r="U5" s="88"/>
      <c r="V5" s="3"/>
      <c r="W5" s="3"/>
      <c r="X5" s="3"/>
      <c r="Y5" s="3"/>
    </row>
    <row r="6" spans="1:32" x14ac:dyDescent="0.25">
      <c r="C6">
        <f t="shared" si="1"/>
        <v>0</v>
      </c>
      <c r="D6" s="87">
        <f t="shared" si="2"/>
        <v>0</v>
      </c>
      <c r="E6" s="87"/>
      <c r="F6" s="87" t="e">
        <f t="shared" si="3"/>
        <v>#DIV/0!</v>
      </c>
      <c r="G6" s="77" t="e">
        <f t="shared" si="4"/>
        <v>#DIV/0!</v>
      </c>
      <c r="H6" t="e">
        <f t="shared" si="5"/>
        <v>#DIV/0!</v>
      </c>
      <c r="O6" s="87"/>
      <c r="P6" s="87"/>
      <c r="Q6" s="87"/>
      <c r="R6" s="87" t="e">
        <f>Q6/O6</f>
        <v>#DIV/0!</v>
      </c>
      <c r="S6" s="87" t="e">
        <f>Q6/P6</f>
        <v>#DIV/0!</v>
      </c>
      <c r="T6" s="87"/>
      <c r="U6" s="88"/>
      <c r="V6" s="3"/>
      <c r="W6" s="3"/>
      <c r="X6" s="3"/>
      <c r="Y6" s="3"/>
    </row>
    <row r="7" spans="1:32" x14ac:dyDescent="0.25">
      <c r="C7">
        <f t="shared" si="1"/>
        <v>0</v>
      </c>
      <c r="D7" s="87">
        <f t="shared" si="2"/>
        <v>0</v>
      </c>
      <c r="E7" s="87"/>
      <c r="F7" s="87" t="e">
        <f t="shared" ref="F7:F14" si="6">ROUND((E7/B7),0)</f>
        <v>#DIV/0!</v>
      </c>
      <c r="G7" s="77" t="e">
        <f t="shared" si="4"/>
        <v>#DIV/0!</v>
      </c>
      <c r="H7" t="e">
        <f t="shared" si="5"/>
        <v>#DIV/0!</v>
      </c>
      <c r="O7" s="87"/>
      <c r="P7" s="87"/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C8">
        <f t="shared" si="1"/>
        <v>0</v>
      </c>
      <c r="D8" s="87">
        <f t="shared" si="2"/>
        <v>0</v>
      </c>
      <c r="E8" s="87"/>
      <c r="F8" s="87" t="e">
        <f t="shared" si="6"/>
        <v>#DIV/0!</v>
      </c>
      <c r="G8" s="77" t="e">
        <f t="shared" ref="G8:G9" si="7">F8/C8</f>
        <v>#DIV/0!</v>
      </c>
      <c r="H8" t="e">
        <f t="shared" ref="H8:H13" si="8">F8/D8</f>
        <v>#DIV/0!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1"/>
        <v>0</v>
      </c>
      <c r="D9" s="87">
        <f t="shared" si="2"/>
        <v>0</v>
      </c>
      <c r="E9" s="87"/>
      <c r="F9" s="87" t="e">
        <f t="shared" si="6"/>
        <v>#DIV/0!</v>
      </c>
      <c r="G9" s="77" t="e">
        <f t="shared" si="7"/>
        <v>#DIV/0!</v>
      </c>
      <c r="H9" t="e">
        <f t="shared" si="8"/>
        <v>#DIV/0!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1"/>
        <v>0</v>
      </c>
      <c r="D10" s="87">
        <v>0</v>
      </c>
      <c r="E10" s="87"/>
      <c r="F10" s="87" t="e">
        <f t="shared" si="6"/>
        <v>#DIV/0!</v>
      </c>
      <c r="G10" t="e">
        <f t="shared" ref="G10:G14" si="9">ROUND((E10/C10),0)</f>
        <v>#DIV/0!</v>
      </c>
      <c r="H10" t="e">
        <f t="shared" si="8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1"/>
        <v>0</v>
      </c>
      <c r="D11">
        <f t="shared" ref="D11:D14" si="10">C11*1.2</f>
        <v>0</v>
      </c>
      <c r="E11" s="87"/>
      <c r="F11" t="e">
        <f t="shared" si="6"/>
        <v>#DIV/0!</v>
      </c>
      <c r="G11" t="e">
        <f t="shared" si="9"/>
        <v>#DIV/0!</v>
      </c>
      <c r="H11" t="e">
        <f t="shared" si="8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1"/>
        <v>0</v>
      </c>
      <c r="D12">
        <f t="shared" si="10"/>
        <v>0</v>
      </c>
      <c r="E12" s="87"/>
      <c r="F12" t="e">
        <f t="shared" si="6"/>
        <v>#DIV/0!</v>
      </c>
      <c r="G12" t="e">
        <f t="shared" si="9"/>
        <v>#DIV/0!</v>
      </c>
      <c r="H12" t="e">
        <f t="shared" si="8"/>
        <v>#DIV/0!</v>
      </c>
      <c r="I12">
        <f t="shared" ref="I12:I14" si="11">U12</f>
        <v>0</v>
      </c>
      <c r="J12">
        <f t="shared" ref="J12:J14" si="12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"/>
        <v>0</v>
      </c>
      <c r="D13">
        <f t="shared" si="10"/>
        <v>0</v>
      </c>
      <c r="E13" s="87"/>
      <c r="F13" t="e">
        <f t="shared" si="6"/>
        <v>#DIV/0!</v>
      </c>
      <c r="G13" t="e">
        <f t="shared" si="9"/>
        <v>#DIV/0!</v>
      </c>
      <c r="H13" t="e">
        <f t="shared" si="8"/>
        <v>#DIV/0!</v>
      </c>
      <c r="I13">
        <f t="shared" si="11"/>
        <v>0</v>
      </c>
      <c r="J13">
        <f t="shared" si="12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ref="C14" si="13">B14*1.1</f>
        <v>0</v>
      </c>
      <c r="D14">
        <f t="shared" si="10"/>
        <v>0</v>
      </c>
      <c r="E14" s="87"/>
      <c r="F14" t="e">
        <f t="shared" si="6"/>
        <v>#DIV/0!</v>
      </c>
      <c r="G14" t="e">
        <f t="shared" si="9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87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87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87"/>
      <c r="T16" s="87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87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87"/>
      <c r="T17" s="87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87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5" zoomScale="130" zoomScaleNormal="130" workbookViewId="0"/>
  </sheetViews>
  <sheetFormatPr defaultRowHeight="15" x14ac:dyDescent="0.25"/>
  <sheetData>
    <row r="117" spans="6:13" x14ac:dyDescent="0.25">
      <c r="F117" s="114" t="s">
        <v>55</v>
      </c>
      <c r="G117" s="114"/>
      <c r="H117" s="114"/>
      <c r="I117" s="114"/>
      <c r="J117" s="114"/>
      <c r="K117" s="114"/>
      <c r="L117" s="114"/>
      <c r="M117" s="11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20:P20"/>
  <sheetViews>
    <sheetView workbookViewId="0">
      <selection activeCell="T16" sqref="T16"/>
    </sheetView>
  </sheetViews>
  <sheetFormatPr defaultRowHeight="15" x14ac:dyDescent="0.25"/>
  <sheetData>
    <row r="20" spans="15:16" x14ac:dyDescent="0.25">
      <c r="O20" t="s">
        <v>81</v>
      </c>
      <c r="P20">
        <v>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workbookViewId="0">
      <selection activeCell="A167" sqref="A16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2025-01-18T12:28:08Z</dcterms:modified>
</cp:coreProperties>
</file>