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orivali West)\V K Anthony\"/>
    </mc:Choice>
  </mc:AlternateContent>
  <xr:revisionPtr revIDLastSave="0" documentId="13_ncr:1_{AEEA5D0A-5771-4667-9474-8C59DF8EF1CB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23" l="1"/>
  <c r="P2" i="4" l="1"/>
  <c r="N13" i="24" l="1"/>
  <c r="N7" i="24"/>
  <c r="N8" i="24"/>
  <c r="N9" i="24"/>
  <c r="N10" i="24"/>
  <c r="N11" i="24"/>
  <c r="N12" i="24"/>
  <c r="N14" i="24"/>
  <c r="N15" i="24"/>
  <c r="N16" i="24"/>
  <c r="N17" i="24"/>
  <c r="N18" i="24"/>
  <c r="N19" i="24"/>
  <c r="N20" i="24"/>
  <c r="C12" i="25" l="1"/>
  <c r="C5" i="25" l="1"/>
  <c r="C4" i="25"/>
  <c r="C3" i="25"/>
  <c r="B2" i="4"/>
  <c r="C2" i="4" s="1"/>
  <c r="P3" i="4"/>
  <c r="Q3" i="4" s="1"/>
  <c r="B3" i="4" s="1"/>
  <c r="C3" i="4" s="1"/>
  <c r="D3" i="4" s="1"/>
  <c r="Q4" i="4"/>
  <c r="B4" i="4" s="1"/>
  <c r="C4" i="4" s="1"/>
  <c r="D4" i="4" s="1"/>
  <c r="Q5" i="4"/>
  <c r="P6" i="4"/>
  <c r="Q6" i="4" s="1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<sst xmlns="http://schemas.openxmlformats.org/spreadsheetml/2006/main" count="128" uniqueCount="87">
  <si>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</si>
  <si>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</si>
  <si>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</si>
  <si>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</si>
  <si>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</si>
  <si>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</si>
  <si>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</si>
  <si>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</si>
  <si>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</si>
  <si>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</si>
  <si>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</si>
  <si>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</si>
  <si>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</si>
  <si>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</si>
  <si>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</si>
  <si>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</si>
  <si>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</si>
  <si>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</si>
  <si>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</si>
  <si>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</si>
  <si>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</si>
  <si>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</si>
  <si>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</si>
  <si>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</si>
  <si>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</si>
  <si>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</si>
  <si>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</si>
  <si>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</si>
  <si>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</si>
  <si>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</si>
  <si>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</si>
  <si>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</si>
  <si>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</si>
  <si>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</si>
  <si>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</si>
  <si>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</si>
  <si>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</si>
  <si>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</si>
  <si>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</si>
  <si>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</si>
  <si>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</si>
  <si>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</si>
  <si>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</si>
  <si>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</si>
  <si>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</si>
  <si>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</si>
  <si>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</si>
  <si>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</si>
  <si>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</si>
  <si>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</si>
  <si>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</si>
  <si>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</si>
  <si>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</si>
  <si>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</si>
  <si>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</si>
  <si>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</si>
  <si>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</si>
  <si>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</si>
  <si>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</si>
  <si>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</si>
  <si>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</si>
  <si>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</si>
  <si>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</si>
  <si>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</si>
  <si>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</si>
  <si>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</si>
  <si>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</si>
  <si>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</si>
  <si>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</si>
  <si>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</si>
  <si>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</si>
  <si>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</si>
  <si>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</si>
  <si>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</si>
  <si>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</si>
  <si>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</si>
  <si>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</si>
  <si>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</si>
  <si>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</si>
  <si>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</si>
  <si>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</si>
  <si>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</si>
  <si>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</si>
  <si>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</si>
  <si>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ASBUA</t>
  </si>
  <si>
    <t>IGR-18.03.24</t>
  </si>
  <si>
    <t>IGR-21.07.23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</si>
</sst>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9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263420</xdr:colOff>
      <xdr:row>2</xdr:row>
      <xdr:rowOff>38100</xdr:rowOff>
    </xdr:from>
    <xdr:to>
      <xdr:col>28</xdr:col>
      <xdr:colOff>58632</xdr:colOff>
      <xdr:row>18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19B354-2F0C-4609-B776-1055F835F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545" y="495300"/>
          <a:ext cx="8358187" cy="3343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47</xdr:row>
      <xdr:rowOff>1212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4743A-2FF0-4502-B0FD-9F65CA2F9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8688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85725</xdr:rowOff>
    </xdr:from>
    <xdr:to>
      <xdr:col>14</xdr:col>
      <xdr:colOff>58349</xdr:colOff>
      <xdr:row>73</xdr:row>
      <xdr:rowOff>39306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464515-7225-4623-B316-FB3058DB0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038725"/>
          <a:ext cx="8592749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D36923-E45F-441E-AAC1-3746B40F1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49ED4D-0157-4E8C-9D59-8A05AD98F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10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7F7963-ACB4-4B6D-9AD0-8A96A2913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8677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46</xdr:row>
      <xdr:rowOff>39328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573302-0D9F-48BC-A73D-464075874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83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81</v>
      </c>
      <c r="C8" s="45">
        <f>C7*D13%</f>
        <v>224765.86999999997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82</v>
      </c>
      <c r="C9" s="50">
        <f>C6+C8</f>
        <v>254165.86999999997</v>
      </c>
      <c r="D9" s="51" t="s">
        <v>62</v>
      </c>
      <c r="E9" s="52">
        <f>C9/10.764</f>
        <v>23612.585470085469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2025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1995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30</v>
      </c>
      <c r="D13" s="58">
        <f>D12-C13</f>
        <v>70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N14" sqref="N14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9"/>
      <c r="L1" s="69"/>
      <c r="M1" s="69"/>
      <c r="N1" s="69"/>
      <c r="O1" s="69"/>
      <c r="P1" s="69"/>
      <c r="Q1" s="69"/>
      <c r="R1" s="69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>
        <v>17</v>
      </c>
      <c r="M5" s="34">
        <v>9</v>
      </c>
      <c r="N5" s="34">
        <f t="shared" ref="N5:N20" si="6">L5*M5</f>
        <v>153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>
        <v>2.81</v>
      </c>
      <c r="M6" s="34">
        <v>8</v>
      </c>
      <c r="N6" s="34">
        <f t="shared" si="6"/>
        <v>22.48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>
        <v>7.17</v>
      </c>
      <c r="M7" s="34">
        <v>11.81</v>
      </c>
      <c r="N7" s="34">
        <f t="shared" si="6"/>
        <v>84.677700000000002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>
        <v>9.3800000000000008</v>
      </c>
      <c r="M8" s="34">
        <v>11.26</v>
      </c>
      <c r="N8" s="34">
        <f t="shared" si="6"/>
        <v>105.61880000000001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>
        <v>2.5</v>
      </c>
      <c r="M9" s="34">
        <v>7.18</v>
      </c>
      <c r="N9" s="34">
        <f t="shared" si="6"/>
        <v>17.95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>
        <v>5.0999999999999996</v>
      </c>
      <c r="M10" s="34">
        <v>2.78</v>
      </c>
      <c r="N10" s="34">
        <f t="shared" si="6"/>
        <v>14.177999999999997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>
        <v>5.0999999999999996</v>
      </c>
      <c r="M11" s="34">
        <v>3.5</v>
      </c>
      <c r="N11" s="34">
        <f t="shared" si="6"/>
        <v>17.849999999999998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>
        <v>1.58</v>
      </c>
      <c r="M12" s="34">
        <v>8.5</v>
      </c>
      <c r="N12" s="34">
        <f t="shared" si="6"/>
        <v>13.43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>
        <f>SUM(N5:N12)</f>
        <v>429.18450000000001</v>
      </c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34">
        <f t="shared" si="6"/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>
        <f t="shared" si="6"/>
        <v>0</v>
      </c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4">
        <f t="shared" si="6"/>
        <v>0</v>
      </c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4">
        <f t="shared" si="6"/>
        <v>0</v>
      </c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4">
        <f t="shared" si="6"/>
        <v>0</v>
      </c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4">
        <f t="shared" si="6"/>
        <v>0</v>
      </c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4">
        <f t="shared" si="6"/>
        <v>0</v>
      </c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tabSelected="1"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20500</v>
      </c>
      <c r="C3" s="19" t="s">
        <v>76</v>
      </c>
      <c r="D3" s="6" t="s">
        <v>72</v>
      </c>
    </row>
    <row r="4" spans="1:4" ht="30" x14ac:dyDescent="0.25">
      <c r="A4" s="18" t="s">
        <v>14</v>
      </c>
      <c r="B4" s="16">
        <v>2700</v>
      </c>
      <c r="C4" s="19"/>
    </row>
    <row r="5" spans="1:4" x14ac:dyDescent="0.25">
      <c r="A5" s="13" t="s">
        <v>15</v>
      </c>
      <c r="B5" s="16">
        <f>B3-B4</f>
        <v>17800</v>
      </c>
      <c r="C5" s="19"/>
    </row>
    <row r="6" spans="1:4" x14ac:dyDescent="0.25">
      <c r="A6" s="13" t="s">
        <v>16</v>
      </c>
      <c r="B6" s="16">
        <f>B4</f>
        <v>2700</v>
      </c>
      <c r="C6" s="19"/>
    </row>
    <row r="7" spans="1:4" x14ac:dyDescent="0.25">
      <c r="A7" s="13" t="s">
        <v>17</v>
      </c>
      <c r="B7" s="20">
        <f>C7-C8</f>
        <v>30</v>
      </c>
      <c r="C7" s="20">
        <v>2025</v>
      </c>
    </row>
    <row r="8" spans="1:4" x14ac:dyDescent="0.25">
      <c r="A8" s="13" t="s">
        <v>18</v>
      </c>
      <c r="B8" s="20">
        <f>B9-B7</f>
        <v>30</v>
      </c>
      <c r="C8" s="20">
        <v>1995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45</v>
      </c>
      <c r="C10" s="20"/>
    </row>
    <row r="11" spans="1:4" x14ac:dyDescent="0.25">
      <c r="A11" s="13"/>
      <c r="B11" s="21">
        <f>B10%</f>
        <v>0.45</v>
      </c>
      <c r="C11" s="21"/>
    </row>
    <row r="12" spans="1:4" x14ac:dyDescent="0.25">
      <c r="A12" s="13" t="s">
        <v>21</v>
      </c>
      <c r="B12" s="16">
        <f>B6*B11</f>
        <v>1215</v>
      </c>
      <c r="C12" s="19"/>
    </row>
    <row r="13" spans="1:4" x14ac:dyDescent="0.25">
      <c r="A13" s="13" t="s">
        <v>22</v>
      </c>
      <c r="B13" s="16">
        <f>B6-B12</f>
        <v>1485</v>
      </c>
      <c r="C13" s="19"/>
    </row>
    <row r="14" spans="1:4" x14ac:dyDescent="0.25">
      <c r="A14" s="13" t="s">
        <v>15</v>
      </c>
      <c r="B14" s="16">
        <f>B5</f>
        <v>17800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19285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ABUA</v>
      </c>
      <c r="B18" s="23">
        <v>510</v>
      </c>
      <c r="C18" s="20"/>
    </row>
    <row r="19" spans="1:4" x14ac:dyDescent="0.25">
      <c r="A19" s="13" t="s">
        <v>74</v>
      </c>
      <c r="B19" s="24">
        <f>B18*B16</f>
        <v>9835350</v>
      </c>
      <c r="C19" s="65"/>
      <c r="D19" s="58"/>
    </row>
    <row r="20" spans="1:4" x14ac:dyDescent="0.25">
      <c r="A20" s="13" t="s">
        <v>24</v>
      </c>
      <c r="B20" s="25">
        <f>B19*98%</f>
        <v>9638643</v>
      </c>
      <c r="C20" s="24"/>
      <c r="D20" s="58"/>
    </row>
    <row r="21" spans="1:4" x14ac:dyDescent="0.25">
      <c r="A21" s="13" t="s">
        <v>25</v>
      </c>
      <c r="B21" s="25">
        <f>B19*80%</f>
        <v>7868280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1377000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20490.3125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425</v>
      </c>
      <c r="C2" s="4">
        <f t="shared" ref="C2:C16" si="1">B2*1.2</f>
        <v>510</v>
      </c>
      <c r="D2" s="4">
        <f t="shared" ref="D2:D16" si="2">C2*1.2</f>
        <v>612</v>
      </c>
      <c r="E2" s="5">
        <f t="shared" ref="E2:E16" si="3">R2</f>
        <v>9600000</v>
      </c>
      <c r="F2" s="4">
        <f t="shared" ref="F2:F15" si="4">ROUND((E2/B2),0)</f>
        <v>22588</v>
      </c>
      <c r="G2" s="66">
        <f t="shared" ref="G2:G15" si="5">ROUND((E2/C2),0)</f>
        <v>18824</v>
      </c>
      <c r="H2" s="66">
        <f t="shared" ref="H2:H15" si="6">ROUND((E2/D2),0)</f>
        <v>15686</v>
      </c>
      <c r="I2" s="66">
        <f t="shared" ref="I2:I15" si="7">T2</f>
        <v>0</v>
      </c>
      <c r="J2" s="66">
        <f t="shared" ref="J2:J15" si="8">U2</f>
        <v>0</v>
      </c>
      <c r="K2" s="67"/>
      <c r="L2" s="67"/>
      <c r="M2" s="67"/>
      <c r="N2" s="67"/>
      <c r="O2" s="67">
        <v>0</v>
      </c>
      <c r="P2" s="67">
        <f t="shared" ref="P2" si="9">O2/1.2</f>
        <v>0</v>
      </c>
      <c r="Q2" s="67">
        <v>425</v>
      </c>
      <c r="R2" s="68">
        <v>9600000</v>
      </c>
      <c r="S2" s="2"/>
    </row>
    <row r="3" spans="1:19" x14ac:dyDescent="0.25">
      <c r="A3" s="4">
        <v>2</v>
      </c>
      <c r="B3" s="4">
        <f t="shared" si="0"/>
        <v>319.44444444444451</v>
      </c>
      <c r="C3" s="4">
        <f t="shared" si="1"/>
        <v>383.33333333333343</v>
      </c>
      <c r="D3" s="4">
        <f t="shared" si="2"/>
        <v>460.00000000000011</v>
      </c>
      <c r="E3" s="5">
        <f t="shared" si="3"/>
        <v>8700000</v>
      </c>
      <c r="F3" s="4">
        <f t="shared" si="4"/>
        <v>27235</v>
      </c>
      <c r="G3" s="4">
        <f t="shared" si="5"/>
        <v>22696</v>
      </c>
      <c r="H3" s="4">
        <f t="shared" si="6"/>
        <v>18913</v>
      </c>
      <c r="I3" s="4">
        <f t="shared" si="7"/>
        <v>0</v>
      </c>
      <c r="J3" s="4">
        <f t="shared" si="8"/>
        <v>0</v>
      </c>
      <c r="O3">
        <v>460</v>
      </c>
      <c r="P3">
        <f t="shared" ref="P3:P10" si="10">O3/1.2</f>
        <v>383.33333333333337</v>
      </c>
      <c r="Q3">
        <f t="shared" ref="Q3:Q10" si="11">P3/1.2</f>
        <v>319.44444444444451</v>
      </c>
      <c r="R3" s="2">
        <v>8700000</v>
      </c>
      <c r="S3" s="2"/>
    </row>
    <row r="4" spans="1:19" x14ac:dyDescent="0.25">
      <c r="A4" s="4">
        <v>3</v>
      </c>
      <c r="B4" s="4">
        <f t="shared" si="0"/>
        <v>375</v>
      </c>
      <c r="C4" s="4">
        <f t="shared" si="1"/>
        <v>450</v>
      </c>
      <c r="D4" s="4">
        <f t="shared" si="2"/>
        <v>540</v>
      </c>
      <c r="E4" s="5">
        <f t="shared" si="3"/>
        <v>8000000</v>
      </c>
      <c r="F4" s="4">
        <f t="shared" si="4"/>
        <v>21333</v>
      </c>
      <c r="G4" s="66">
        <f t="shared" si="5"/>
        <v>17778</v>
      </c>
      <c r="H4" s="66">
        <f t="shared" si="6"/>
        <v>14815</v>
      </c>
      <c r="I4" s="66">
        <f t="shared" si="7"/>
        <v>0</v>
      </c>
      <c r="J4" s="66">
        <f t="shared" si="8"/>
        <v>0</v>
      </c>
      <c r="K4" s="67"/>
      <c r="L4" s="67"/>
      <c r="M4" s="67"/>
      <c r="N4" s="67"/>
      <c r="O4" s="67">
        <v>0</v>
      </c>
      <c r="P4" s="67">
        <v>450</v>
      </c>
      <c r="Q4" s="67">
        <f t="shared" si="11"/>
        <v>375</v>
      </c>
      <c r="R4" s="68">
        <v>8000000</v>
      </c>
      <c r="S4" s="68" t="s">
        <v>85</v>
      </c>
    </row>
    <row r="5" spans="1:19" x14ac:dyDescent="0.25">
      <c r="A5" s="4">
        <v>4</v>
      </c>
      <c r="B5" s="4">
        <f t="shared" si="0"/>
        <v>397.5</v>
      </c>
      <c r="C5" s="4">
        <f t="shared" si="1"/>
        <v>477</v>
      </c>
      <c r="D5" s="4">
        <f t="shared" si="2"/>
        <v>572.4</v>
      </c>
      <c r="E5" s="5">
        <f t="shared" si="3"/>
        <v>9200000</v>
      </c>
      <c r="F5" s="4">
        <f t="shared" si="4"/>
        <v>23145</v>
      </c>
      <c r="G5" s="66">
        <f t="shared" si="5"/>
        <v>19287</v>
      </c>
      <c r="H5" s="66">
        <f t="shared" si="6"/>
        <v>16073</v>
      </c>
      <c r="I5" s="66">
        <f t="shared" si="7"/>
        <v>0</v>
      </c>
      <c r="J5" s="66">
        <f t="shared" si="8"/>
        <v>0</v>
      </c>
      <c r="K5" s="67"/>
      <c r="L5" s="67"/>
      <c r="M5" s="67"/>
      <c r="N5" s="67"/>
      <c r="O5" s="67">
        <v>0</v>
      </c>
      <c r="P5" s="67">
        <v>477</v>
      </c>
      <c r="Q5" s="67">
        <f t="shared" si="11"/>
        <v>397.5</v>
      </c>
      <c r="R5" s="68">
        <v>9200000</v>
      </c>
      <c r="S5" s="68" t="s">
        <v>86</v>
      </c>
    </row>
    <row r="6" spans="1:19" x14ac:dyDescent="0.25">
      <c r="A6" s="4">
        <v>5</v>
      </c>
      <c r="B6" s="4">
        <f t="shared" si="0"/>
        <v>319.44444444444451</v>
      </c>
      <c r="C6" s="4">
        <f t="shared" si="1"/>
        <v>383.33333333333343</v>
      </c>
      <c r="D6" s="4">
        <f t="shared" si="2"/>
        <v>460.00000000000011</v>
      </c>
      <c r="E6" s="5">
        <f t="shared" si="3"/>
        <v>9800000</v>
      </c>
      <c r="F6" s="4">
        <f t="shared" si="4"/>
        <v>30678</v>
      </c>
      <c r="G6" s="66">
        <f t="shared" si="5"/>
        <v>25565</v>
      </c>
      <c r="H6" s="66">
        <f t="shared" si="6"/>
        <v>21304</v>
      </c>
      <c r="I6" s="66">
        <f t="shared" si="7"/>
        <v>0</v>
      </c>
      <c r="J6" s="66">
        <f t="shared" si="8"/>
        <v>0</v>
      </c>
      <c r="K6" s="67"/>
      <c r="L6" s="67"/>
      <c r="M6" s="67"/>
      <c r="N6" s="67"/>
      <c r="O6" s="67">
        <v>460</v>
      </c>
      <c r="P6" s="67">
        <f t="shared" si="10"/>
        <v>383.33333333333337</v>
      </c>
      <c r="Q6" s="67">
        <f t="shared" si="11"/>
        <v>319.44444444444451</v>
      </c>
      <c r="R6" s="68">
        <v>9800000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11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11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62"/>
    </row>
    <row r="28" spans="1:19" s="9" customFormat="1" x14ac:dyDescent="0.25">
      <c r="C28" s="60" t="s">
        <v>75</v>
      </c>
      <c r="D28" s="60"/>
      <c r="F28" s="45" t="s">
        <v>71</v>
      </c>
      <c r="G28" s="45">
        <v>429</v>
      </c>
    </row>
    <row r="29" spans="1:19" s="9" customFormat="1" x14ac:dyDescent="0.25">
      <c r="C29" s="60" t="s">
        <v>1</v>
      </c>
      <c r="D29" s="60"/>
      <c r="F29" s="45" t="s">
        <v>84</v>
      </c>
      <c r="G29" s="45">
        <v>510</v>
      </c>
      <c r="H29" s="9">
        <f>G29/G28</f>
        <v>1.1888111888111887</v>
      </c>
    </row>
    <row r="30" spans="1:19" s="9" customFormat="1" x14ac:dyDescent="0.25">
      <c r="F30" s="45" t="s">
        <v>73</v>
      </c>
      <c r="G30" s="45"/>
    </row>
    <row r="31" spans="1:19" s="9" customFormat="1" x14ac:dyDescent="0.25">
      <c r="C31" s="63"/>
      <c r="D31" s="63"/>
      <c r="F31" s="63" t="s">
        <v>74</v>
      </c>
      <c r="G31" s="63">
        <f>G29*G30</f>
        <v>0</v>
      </c>
      <c r="H31" s="9" t="e">
        <f>G31/D29</f>
        <v>#DIV/0!</v>
      </c>
    </row>
    <row r="32" spans="1:19" s="9" customFormat="1" x14ac:dyDescent="0.25">
      <c r="C32" s="63"/>
      <c r="D32" s="63"/>
      <c r="F32" s="63" t="s">
        <v>24</v>
      </c>
      <c r="G32" s="63">
        <f>G31*90%</f>
        <v>0</v>
      </c>
    </row>
    <row r="33" spans="3:7" s="9" customFormat="1" x14ac:dyDescent="0.25">
      <c r="C33" s="63"/>
      <c r="D33" s="63"/>
      <c r="F33" s="63" t="s">
        <v>25</v>
      </c>
      <c r="G33" s="63">
        <f>G31*80%</f>
        <v>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2" workbookViewId="0">
      <selection activeCell="P41" sqref="P41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2025-01-21T12:55:14Z</dcterms:modified>
</cp:coreProperties>
</file>