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RACPC Ghatkopar (West)\Sandesh Bhoja Shetty\"/>
    </mc:Choice>
  </mc:AlternateContent>
  <xr:revisionPtr revIDLastSave="0" documentId="13_ncr:1_{90E021DC-27D8-41CE-B8C2-FECDB6A37F3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S9" i="4" l="1"/>
  <c r="R9" i="4"/>
  <c r="S8" i="4"/>
  <c r="R8" i="4"/>
  <c r="P8" i="4"/>
  <c r="H23" i="4"/>
  <c r="H21" i="4"/>
  <c r="I18" i="4"/>
  <c r="F19" i="4"/>
  <c r="S7" i="4"/>
  <c r="R7" i="4"/>
  <c r="P7" i="4"/>
  <c r="H29" i="4" l="1"/>
  <c r="I19" i="4"/>
  <c r="Q12" i="4" l="1"/>
  <c r="P12" i="4"/>
  <c r="P11" i="4"/>
  <c r="Q11" i="4" s="1"/>
  <c r="Q10" i="4"/>
  <c r="P10" i="4"/>
  <c r="P9" i="4"/>
  <c r="Q8" i="4"/>
  <c r="Q7" i="4"/>
  <c r="P6" i="4"/>
  <c r="P5" i="4"/>
  <c r="P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<sst xmlns="http://schemas.openxmlformats.org/spreadsheetml/2006/main" count="29" uniqueCount="26">
  <si>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</si>
  <si>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</si>
  <si>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</si>
  <si>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</si>
  <si>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</si>
  <si>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</si>
  <si>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</si>
  <si>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</si>
  <si>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</si>
  <si>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</si>
  <si>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</si>
  <si>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</si>
  <si>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</si>
  <si>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No. 11-01, 11th Floor, Aryana Heights, Pant Nagar, Village - Ghatkopar, Ghatkopar East</t>
  </si>
  <si>
    <t>bua</t>
  </si>
  <si>
    <t>fmv</t>
  </si>
  <si>
    <t>agreement - 24.12.24</t>
  </si>
  <si>
    <t>av</t>
  </si>
  <si>
    <t>sd</t>
  </si>
  <si>
    <t>rd</t>
  </si>
  <si>
    <t>1 car parking</t>
  </si>
  <si>
    <t>sold out</t>
  </si>
  <si>
    <t>ca</t>
  </si>
  <si>
    <t>rate on ca</t>
  </si>
  <si>
    <t>cost sheet</t>
  </si>
  <si>
    <t>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</si>
</sst>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3" fontId="0" fillId="0" borderId="0" xfId="1" applyFont="1"/>
    <xf numFmtId="4" fontId="0" fillId="2" borderId="0" xfId="0" applyNumberFormat="1" applyFill="1"/>
    <xf numFmtId="4" fontId="1" fillId="3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382244</xdr:colOff>
      <xdr:row>51</xdr:row>
      <xdr:rowOff>105986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CBB253-073A-4111-872C-F32E948C1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916644" cy="8678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420350</xdr:colOff>
      <xdr:row>46</xdr:row>
      <xdr:rowOff>105986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B06227-467B-46BC-BB3A-16EFBC6C0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954750" cy="86784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401297</xdr:colOff>
      <xdr:row>48</xdr:row>
      <xdr:rowOff>29782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E9E03C-9B81-4DD0-B8AB-43687812A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35697" cy="86499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372718</xdr:colOff>
      <xdr:row>51</xdr:row>
      <xdr:rowOff>153591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DD0D1E-7D39-46AE-BB74-31506BB53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907118" cy="85355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18</xdr:col>
      <xdr:colOff>238125</xdr:colOff>
      <xdr:row>45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3A4D18-81FC-4DEA-87A9-BA66AE1C1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7553325" cy="8724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334187</xdr:colOff>
      <xdr:row>43</xdr:row>
      <xdr:rowOff>144012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D41AF8-051E-48C8-90E2-C2F6829C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5820587" cy="81450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238125</xdr:colOff>
      <xdr:row>57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B4D6A0-71C0-4850-8924-3ED2D441E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553325" cy="106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topLeftCell="E1" zoomScaleNormal="100" workbookViewId="0">
      <selection activeCell="N29" sqref="N29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4.2851562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577</v>
      </c>
      <c r="C2" s="4">
        <f>B2*1.2</f>
        <v>692.4</v>
      </c>
      <c r="D2" s="4">
        <f t="shared" ref="D2:D13" si="2">C2*1.2</f>
        <v>830.88</v>
      </c>
      <c r="E2" s="5">
        <f t="shared" ref="E2:E13" si="3">R2</f>
        <v>14700000</v>
      </c>
      <c r="F2" s="10">
        <f t="shared" ref="F2:F13" si="4">ROUND((E2/B2),0)</f>
        <v>25477</v>
      </c>
      <c r="G2" s="10">
        <f t="shared" ref="G2:G13" si="5">ROUND((E2/C2),0)</f>
        <v>21231</v>
      </c>
      <c r="H2" s="10">
        <f t="shared" ref="H2:H13" si="6">ROUND((E2/D2),0)</f>
        <v>17692</v>
      </c>
      <c r="I2" s="4" t="e">
        <f>#REF!</f>
        <v>#REF!</v>
      </c>
      <c r="J2" s="4" t="str">
        <f t="shared" ref="J2:J13" si="7">S2</f>
        <v>sold out</v>
      </c>
      <c r="O2">
        <v>0</v>
      </c>
      <c r="P2">
        <f t="shared" ref="P2:P12" si="8">O2/1.2</f>
        <v>0</v>
      </c>
      <c r="Q2" s="11">
        <v>577</v>
      </c>
      <c r="R2" s="17">
        <v>14700000</v>
      </c>
      <c r="S2" s="11" t="s">
        <v>21</v>
      </c>
      <c r="T2" s="8"/>
    </row>
    <row r="3" spans="1:20" x14ac:dyDescent="0.25">
      <c r="A3" s="4">
        <f t="shared" si="0"/>
        <v>0</v>
      </c>
      <c r="B3" s="4">
        <f t="shared" si="1"/>
        <v>541</v>
      </c>
      <c r="C3" s="4">
        <f t="shared" ref="C3:C15" si="9">B3*1.2</f>
        <v>649.19999999999993</v>
      </c>
      <c r="D3" s="4">
        <f t="shared" si="2"/>
        <v>779.03999999999985</v>
      </c>
      <c r="E3" s="18">
        <f t="shared" si="3"/>
        <v>16500000</v>
      </c>
      <c r="F3" s="10">
        <f t="shared" si="4"/>
        <v>30499</v>
      </c>
      <c r="G3" s="10">
        <f t="shared" si="5"/>
        <v>25416</v>
      </c>
      <c r="H3" s="10">
        <f t="shared" si="6"/>
        <v>21180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v>541</v>
      </c>
      <c r="R3" s="2">
        <v>16500000</v>
      </c>
      <c r="S3" s="8"/>
      <c r="T3" s="8"/>
    </row>
    <row r="4" spans="1:20" x14ac:dyDescent="0.25">
      <c r="A4" s="4">
        <f t="shared" si="0"/>
        <v>0</v>
      </c>
      <c r="B4" s="4">
        <f t="shared" si="1"/>
        <v>541</v>
      </c>
      <c r="C4" s="4">
        <f t="shared" si="9"/>
        <v>649.19999999999993</v>
      </c>
      <c r="D4" s="4">
        <f t="shared" si="2"/>
        <v>779.03999999999985</v>
      </c>
      <c r="E4" s="18">
        <f t="shared" si="3"/>
        <v>10800000</v>
      </c>
      <c r="F4" s="10">
        <f t="shared" si="4"/>
        <v>19963</v>
      </c>
      <c r="G4" s="10">
        <f t="shared" si="5"/>
        <v>16636</v>
      </c>
      <c r="H4" s="10">
        <f t="shared" si="6"/>
        <v>13863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541</v>
      </c>
      <c r="R4" s="2">
        <v>10800000</v>
      </c>
      <c r="S4" s="8"/>
      <c r="T4" s="8"/>
    </row>
    <row r="5" spans="1:20" x14ac:dyDescent="0.25">
      <c r="A5" s="4">
        <f t="shared" si="0"/>
        <v>0</v>
      </c>
      <c r="B5" s="4">
        <f t="shared" si="1"/>
        <v>577</v>
      </c>
      <c r="C5" s="4">
        <f t="shared" si="9"/>
        <v>692.4</v>
      </c>
      <c r="D5" s="4">
        <f t="shared" si="2"/>
        <v>830.88</v>
      </c>
      <c r="E5" s="18">
        <f t="shared" si="3"/>
        <v>17000000</v>
      </c>
      <c r="F5" s="15">
        <f t="shared" si="4"/>
        <v>29463</v>
      </c>
      <c r="G5" s="10">
        <f t="shared" si="5"/>
        <v>24552</v>
      </c>
      <c r="H5" s="10">
        <f t="shared" si="6"/>
        <v>20460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577</v>
      </c>
      <c r="R5" s="2">
        <v>17000000</v>
      </c>
      <c r="S5" s="8"/>
      <c r="T5" s="8"/>
    </row>
    <row r="6" spans="1:20" x14ac:dyDescent="0.25">
      <c r="A6" s="4">
        <f t="shared" si="0"/>
        <v>0</v>
      </c>
      <c r="B6" s="4">
        <f t="shared" si="1"/>
        <v>664</v>
      </c>
      <c r="C6" s="4">
        <f t="shared" si="9"/>
        <v>796.8</v>
      </c>
      <c r="D6" s="4">
        <f t="shared" si="2"/>
        <v>956.15999999999985</v>
      </c>
      <c r="E6" s="18">
        <f t="shared" si="3"/>
        <v>18000000</v>
      </c>
      <c r="F6" s="15">
        <f t="shared" si="4"/>
        <v>27108</v>
      </c>
      <c r="G6" s="10">
        <f t="shared" si="5"/>
        <v>22590</v>
      </c>
      <c r="H6" s="10">
        <f t="shared" si="6"/>
        <v>18825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664</v>
      </c>
      <c r="R6" s="2">
        <v>18000000</v>
      </c>
      <c r="S6" s="8"/>
      <c r="T6" s="8"/>
    </row>
    <row r="7" spans="1:20" x14ac:dyDescent="0.25">
      <c r="A7" s="4">
        <f t="shared" si="0"/>
        <v>0</v>
      </c>
      <c r="B7" s="4">
        <f t="shared" si="1"/>
        <v>496.13070000000005</v>
      </c>
      <c r="C7" s="4">
        <f t="shared" si="9"/>
        <v>595.35684000000003</v>
      </c>
      <c r="D7" s="4">
        <f t="shared" si="2"/>
        <v>714.42820800000004</v>
      </c>
      <c r="E7" s="18">
        <f t="shared" si="3"/>
        <v>11669994</v>
      </c>
      <c r="F7" s="15">
        <f t="shared" si="4"/>
        <v>23522</v>
      </c>
      <c r="G7" s="10">
        <f t="shared" si="5"/>
        <v>19602</v>
      </c>
      <c r="H7" s="10">
        <f t="shared" si="6"/>
        <v>16335</v>
      </c>
      <c r="I7" s="4" t="e">
        <f>#REF!</f>
        <v>#REF!</v>
      </c>
      <c r="J7" s="4">
        <f t="shared" si="7"/>
        <v>23522.015468907688</v>
      </c>
      <c r="O7">
        <v>0</v>
      </c>
      <c r="P7">
        <f>55.31*10.764</f>
        <v>595.35684000000003</v>
      </c>
      <c r="Q7">
        <f t="shared" ref="Q2:Q12" si="10">P7/1.2</f>
        <v>496.13070000000005</v>
      </c>
      <c r="R7" s="2">
        <f>10980994+659000+30000</f>
        <v>11669994</v>
      </c>
      <c r="S7" s="8">
        <f>R7/Q7</f>
        <v>23522.015468907688</v>
      </c>
      <c r="T7" s="8">
        <v>1</v>
      </c>
    </row>
    <row r="8" spans="1:20" x14ac:dyDescent="0.25">
      <c r="A8" s="4">
        <f t="shared" si="0"/>
        <v>0</v>
      </c>
      <c r="B8" s="4">
        <f t="shared" si="1"/>
        <v>529.14030000000002</v>
      </c>
      <c r="C8" s="4">
        <f t="shared" si="9"/>
        <v>634.96835999999996</v>
      </c>
      <c r="D8" s="4">
        <f t="shared" si="2"/>
        <v>761.96203199999991</v>
      </c>
      <c r="E8" s="18">
        <f t="shared" si="3"/>
        <v>11151848</v>
      </c>
      <c r="F8" s="10">
        <f t="shared" si="4"/>
        <v>21075</v>
      </c>
      <c r="G8" s="10">
        <f t="shared" si="5"/>
        <v>17563</v>
      </c>
      <c r="H8" s="10">
        <f t="shared" si="6"/>
        <v>14636</v>
      </c>
      <c r="I8" s="4" t="e">
        <f>#REF!</f>
        <v>#REF!</v>
      </c>
      <c r="J8" s="4">
        <f t="shared" si="7"/>
        <v>21075.408544765916</v>
      </c>
      <c r="O8">
        <v>0</v>
      </c>
      <c r="P8">
        <f>58.99*10.764</f>
        <v>634.96835999999996</v>
      </c>
      <c r="Q8">
        <f t="shared" si="10"/>
        <v>529.14030000000002</v>
      </c>
      <c r="R8" s="2">
        <f>10492248+629600+30000</f>
        <v>11151848</v>
      </c>
      <c r="S8" s="8">
        <f>R8/Q8</f>
        <v>21075.408544765916</v>
      </c>
      <c r="T8" s="8">
        <v>5</v>
      </c>
    </row>
    <row r="9" spans="1:20" x14ac:dyDescent="0.25">
      <c r="A9" s="4">
        <f t="shared" si="0"/>
        <v>0</v>
      </c>
      <c r="B9" s="4">
        <f t="shared" si="1"/>
        <v>630</v>
      </c>
      <c r="C9" s="4">
        <f t="shared" si="9"/>
        <v>756</v>
      </c>
      <c r="D9" s="4">
        <f t="shared" si="2"/>
        <v>907.19999999999993</v>
      </c>
      <c r="E9" s="18">
        <f t="shared" si="3"/>
        <v>18792000</v>
      </c>
      <c r="F9" s="10">
        <f t="shared" si="4"/>
        <v>29829</v>
      </c>
      <c r="G9" s="10">
        <f t="shared" si="5"/>
        <v>24857</v>
      </c>
      <c r="H9" s="10">
        <f t="shared" si="6"/>
        <v>20714</v>
      </c>
      <c r="I9" s="4" t="e">
        <f>#REF!</f>
        <v>#REF!</v>
      </c>
      <c r="J9" s="4">
        <f t="shared" si="7"/>
        <v>29828.571428571428</v>
      </c>
      <c r="O9">
        <v>0</v>
      </c>
      <c r="P9">
        <f t="shared" si="8"/>
        <v>0</v>
      </c>
      <c r="Q9">
        <v>630</v>
      </c>
      <c r="R9" s="2">
        <f>17700000+1062000+30000</f>
        <v>18792000</v>
      </c>
      <c r="S9" s="8">
        <f>R9/Q9</f>
        <v>29828.571428571428</v>
      </c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18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18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18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18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6:24" x14ac:dyDescent="0.25">
      <c r="G17" t="s">
        <v>13</v>
      </c>
    </row>
    <row r="18" spans="6:24" x14ac:dyDescent="0.25">
      <c r="G18" t="s">
        <v>22</v>
      </c>
      <c r="H18">
        <v>577</v>
      </c>
      <c r="I18">
        <f>53.61*10.764</f>
        <v>577.05804000000001</v>
      </c>
    </row>
    <row r="19" spans="6:24" x14ac:dyDescent="0.25">
      <c r="F19" s="7">
        <f>H19/1.1</f>
        <v>577.27272727272725</v>
      </c>
      <c r="G19" t="s">
        <v>14</v>
      </c>
      <c r="H19">
        <v>635</v>
      </c>
      <c r="I19">
        <f>58.99*10.764</f>
        <v>634.96835999999996</v>
      </c>
      <c r="J19" t="s">
        <v>20</v>
      </c>
    </row>
    <row r="20" spans="6:24" x14ac:dyDescent="0.25">
      <c r="G20" t="s">
        <v>23</v>
      </c>
      <c r="H20">
        <v>25000</v>
      </c>
    </row>
    <row r="21" spans="6:24" x14ac:dyDescent="0.25">
      <c r="G21" t="s">
        <v>15</v>
      </c>
      <c r="H21">
        <f>H20*H18</f>
        <v>14425000</v>
      </c>
    </row>
    <row r="22" spans="6:24" x14ac:dyDescent="0.25">
      <c r="G22" s="6" t="s">
        <v>25</v>
      </c>
      <c r="H22" s="6">
        <v>800000</v>
      </c>
    </row>
    <row r="23" spans="6:24" x14ac:dyDescent="0.25">
      <c r="H23">
        <f>H22+H21</f>
        <v>15225000</v>
      </c>
    </row>
    <row r="24" spans="6:24" x14ac:dyDescent="0.25">
      <c r="P24" s="11"/>
      <c r="Q24" s="11"/>
      <c r="R24" s="13"/>
      <c r="T24" s="11"/>
      <c r="U24" s="11"/>
      <c r="V24" s="11"/>
      <c r="W24" s="11"/>
      <c r="X24" s="11"/>
    </row>
    <row r="25" spans="6:24" x14ac:dyDescent="0.25">
      <c r="G25" t="s">
        <v>16</v>
      </c>
      <c r="P25" s="11"/>
      <c r="Q25" s="14"/>
      <c r="R25" s="14"/>
      <c r="T25" s="14"/>
      <c r="U25" s="14"/>
      <c r="V25" s="11"/>
      <c r="W25" s="11"/>
      <c r="X25" s="11"/>
    </row>
    <row r="26" spans="6:24" x14ac:dyDescent="0.25">
      <c r="G26" t="s">
        <v>17</v>
      </c>
      <c r="H26" s="16">
        <v>12728615</v>
      </c>
      <c r="P26" s="11"/>
      <c r="Q26" s="11"/>
      <c r="R26" s="11"/>
      <c r="T26" s="11"/>
      <c r="U26" s="11"/>
      <c r="V26" s="11"/>
      <c r="W26" s="11"/>
      <c r="X26" s="11"/>
    </row>
    <row r="27" spans="6:24" x14ac:dyDescent="0.25">
      <c r="G27" t="s">
        <v>18</v>
      </c>
      <c r="H27" s="16">
        <v>736800</v>
      </c>
      <c r="P27" s="11"/>
      <c r="Q27" s="11"/>
      <c r="R27" s="11"/>
      <c r="T27" s="11"/>
      <c r="U27" s="11"/>
      <c r="V27" s="11"/>
      <c r="W27" s="11"/>
      <c r="X27" s="11"/>
    </row>
    <row r="28" spans="6:24" x14ac:dyDescent="0.25">
      <c r="G28" t="s">
        <v>19</v>
      </c>
      <c r="H28" s="16">
        <v>30000</v>
      </c>
      <c r="P28" s="11"/>
      <c r="Q28" s="11"/>
      <c r="R28" s="12"/>
      <c r="T28" s="12"/>
      <c r="U28" s="12"/>
      <c r="V28" s="11"/>
      <c r="W28" s="11"/>
      <c r="X28" s="11"/>
    </row>
    <row r="29" spans="6:24" x14ac:dyDescent="0.25">
      <c r="H29" s="16">
        <f>SUM(H26:H28)</f>
        <v>13495415</v>
      </c>
      <c r="P29" s="11"/>
      <c r="Q29" s="11"/>
      <c r="R29" s="11"/>
      <c r="T29" s="11"/>
      <c r="U29" s="11"/>
      <c r="V29" s="11"/>
      <c r="W29" s="11"/>
      <c r="X29" s="11"/>
    </row>
    <row r="30" spans="6:24" x14ac:dyDescent="0.25">
      <c r="P30" s="11"/>
      <c r="Q30" s="11"/>
      <c r="R30" s="11"/>
      <c r="T30" s="11"/>
      <c r="U30" s="11"/>
      <c r="V30" s="11"/>
      <c r="W30" s="11"/>
      <c r="X30" s="11"/>
    </row>
    <row r="31" spans="6:24" x14ac:dyDescent="0.25">
      <c r="G31" t="s">
        <v>24</v>
      </c>
      <c r="H31" s="16">
        <v>14995446</v>
      </c>
      <c r="P31" s="11"/>
      <c r="Q31" s="11"/>
      <c r="R31" s="11"/>
      <c r="T31" s="11"/>
      <c r="U31" s="11"/>
      <c r="V31" s="11"/>
      <c r="W31" s="11"/>
      <c r="X31" s="11"/>
    </row>
    <row r="32" spans="6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2025-01-21T06:26:41Z</dcterms:modified>
</cp:coreProperties>
</file>