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hayander (East)\RAJKUMAR DASHRATH PUNJU\"/>
    </mc:Choice>
  </mc:AlternateContent>
  <xr:revisionPtr revIDLastSave="0" documentId="13_ncr:1_{7B38D7B4-5ECC-4A42-BAF8-93DF933901C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5" sheetId="17" r:id="rId5"/>
    <sheet name="Sheet4" sheetId="16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23" i="4" l="1"/>
  <c r="Y22" i="4"/>
  <c r="Y21" i="4"/>
  <c r="Y20" i="4"/>
  <c r="Q31" i="4" l="1"/>
  <c r="Q23" i="4"/>
  <c r="Q24" i="4"/>
  <c r="Q25" i="4"/>
  <c r="Q26" i="4"/>
  <c r="Q27" i="4"/>
  <c r="Q28" i="4"/>
  <c r="Q29" i="4"/>
  <c r="Q30" i="4"/>
  <c r="Q22" i="4"/>
  <c r="R7" i="4" l="1"/>
  <c r="Q7" i="4"/>
  <c r="R6" i="4"/>
  <c r="Q6" i="4"/>
  <c r="R5" i="4"/>
  <c r="Q5" i="4"/>
  <c r="R4" i="4"/>
  <c r="Q4" i="4"/>
  <c r="H22" i="4" l="1"/>
  <c r="H20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<sst xmlns="http://schemas.openxmlformats.org/spreadsheetml/2006/main" count="30" uniqueCount="27">
  <si>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</si>
  <si>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</si>
  <si>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</si>
  <si>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</si>
  <si>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</si>
  <si>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</si>
  <si>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</si>
  <si>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</si>
  <si>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</si>
  <si>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</si>
  <si>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</si>
  <si>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</si>
  <si>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</si>
  <si>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401, 4th Floor, Building No 2, Wing - A, Swastik Residency , Village - Bhategaon, Palghar</t>
  </si>
  <si>
    <t>agreement - 10.01.2025</t>
  </si>
  <si>
    <t>av</t>
  </si>
  <si>
    <t>sd</t>
  </si>
  <si>
    <t>ca</t>
  </si>
  <si>
    <t>encl bal</t>
  </si>
  <si>
    <t>rate</t>
  </si>
  <si>
    <t>fmv</t>
  </si>
  <si>
    <t>27.05.24</t>
  </si>
  <si>
    <t>31.12.23</t>
  </si>
  <si>
    <t>10.03.23</t>
  </si>
  <si>
    <t>08.03.23</t>
  </si>
  <si>
    <t>mca</t>
  </si>
  <si>
    <t>yoc - 2024 -s ite info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</si>
</sst>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134528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173FB4-8E22-46CA-8A2C-38EC4BDEF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440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20249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8FF3222-CBCA-458E-8DF9-898916D1A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592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52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70BD9-714A-44C2-A6F9-16ED1B0E0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782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12</xdr:col>
      <xdr:colOff>238125</xdr:colOff>
      <xdr:row>55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602752-A886-45CE-903A-9B3AE7E88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553325" cy="9239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CABB5F-A2A5-43CA-81A0-CEA62E20D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51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21371-17A4-441F-9FBC-BA33E88CC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9753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tabSelected="1" zoomScaleNormal="100" workbookViewId="0">
      <selection activeCell="O26" sqref="O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408</v>
      </c>
      <c r="C2" s="4">
        <f>B2*1.2</f>
        <v>489.59999999999997</v>
      </c>
      <c r="D2" s="4">
        <f t="shared" ref="D2:D13" si="2">C2*1.2</f>
        <v>587.52</v>
      </c>
      <c r="E2" s="16">
        <f t="shared" ref="E2:E13" si="3">R2</f>
        <v>2700000</v>
      </c>
      <c r="F2" s="15">
        <f t="shared" ref="F2:F13" si="4">ROUND((E2/B2),0)</f>
        <v>6618</v>
      </c>
      <c r="G2" s="10">
        <f t="shared" ref="G2:G13" si="5">ROUND((E2/C2),0)</f>
        <v>5515</v>
      </c>
      <c r="H2" s="10">
        <f t="shared" ref="H2:H13" si="6">ROUND((E2/D2),0)</f>
        <v>4596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408</v>
      </c>
      <c r="R2" s="2">
        <v>2700000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408</v>
      </c>
      <c r="C3" s="4">
        <f t="shared" ref="C3:C15" si="9">B3*1.2</f>
        <v>489.59999999999997</v>
      </c>
      <c r="D3" s="4">
        <f t="shared" si="2"/>
        <v>587.52</v>
      </c>
      <c r="E3" s="16">
        <f t="shared" si="3"/>
        <v>2725000</v>
      </c>
      <c r="F3" s="15">
        <f t="shared" si="4"/>
        <v>6679</v>
      </c>
      <c r="G3" s="10">
        <f t="shared" si="5"/>
        <v>5566</v>
      </c>
      <c r="H3" s="10">
        <f t="shared" si="6"/>
        <v>4638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408</v>
      </c>
      <c r="R3" s="2">
        <v>2725000</v>
      </c>
      <c r="S3" s="8"/>
      <c r="T3" s="8"/>
    </row>
    <row r="4" spans="1:20" x14ac:dyDescent="0.25">
      <c r="A4" s="4">
        <f t="shared" si="0"/>
        <v>0</v>
      </c>
      <c r="B4" s="4">
        <f t="shared" si="1"/>
        <v>387</v>
      </c>
      <c r="C4" s="4">
        <f t="shared" si="9"/>
        <v>464.4</v>
      </c>
      <c r="D4" s="4">
        <f t="shared" si="2"/>
        <v>557.28</v>
      </c>
      <c r="E4" s="16">
        <f t="shared" si="3"/>
        <v>2033000</v>
      </c>
      <c r="F4" s="15">
        <f t="shared" si="4"/>
        <v>5253</v>
      </c>
      <c r="G4" s="10">
        <f t="shared" si="5"/>
        <v>4378</v>
      </c>
      <c r="H4" s="10">
        <f t="shared" si="6"/>
        <v>3648</v>
      </c>
      <c r="I4" s="4" t="e">
        <f>#REF!</f>
        <v>#REF!</v>
      </c>
      <c r="J4" s="4" t="str">
        <f t="shared" si="7"/>
        <v>27.05.24</v>
      </c>
      <c r="O4">
        <v>0</v>
      </c>
      <c r="P4">
        <f t="shared" si="8"/>
        <v>0</v>
      </c>
      <c r="Q4">
        <f>319+68</f>
        <v>387</v>
      </c>
      <c r="R4" s="2">
        <f>1900000+114000+19000</f>
        <v>2033000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372</v>
      </c>
      <c r="C5" s="4">
        <f t="shared" si="9"/>
        <v>446.4</v>
      </c>
      <c r="D5" s="4">
        <f t="shared" si="2"/>
        <v>535.67999999999995</v>
      </c>
      <c r="E5" s="16">
        <f t="shared" si="3"/>
        <v>1872500</v>
      </c>
      <c r="F5" s="10">
        <f t="shared" si="4"/>
        <v>5034</v>
      </c>
      <c r="G5" s="10">
        <f t="shared" si="5"/>
        <v>4195</v>
      </c>
      <c r="H5" s="10">
        <f t="shared" si="6"/>
        <v>3496</v>
      </c>
      <c r="I5" s="4" t="e">
        <f>#REF!</f>
        <v>#REF!</v>
      </c>
      <c r="J5" s="4" t="str">
        <f t="shared" si="7"/>
        <v>31.12.23</v>
      </c>
      <c r="O5">
        <v>0</v>
      </c>
      <c r="P5">
        <f t="shared" si="8"/>
        <v>0</v>
      </c>
      <c r="Q5">
        <f>340+32</f>
        <v>372</v>
      </c>
      <c r="R5" s="2">
        <f>1750000+105000+17500</f>
        <v>1872500</v>
      </c>
      <c r="S5" s="8" t="s">
        <v>22</v>
      </c>
      <c r="T5" s="8"/>
    </row>
    <row r="6" spans="1:20" x14ac:dyDescent="0.25">
      <c r="A6" s="4">
        <f t="shared" si="0"/>
        <v>0</v>
      </c>
      <c r="B6" s="4">
        <f t="shared" si="1"/>
        <v>404</v>
      </c>
      <c r="C6" s="4">
        <f t="shared" si="9"/>
        <v>484.79999999999995</v>
      </c>
      <c r="D6" s="4">
        <f t="shared" si="2"/>
        <v>581.75999999999988</v>
      </c>
      <c r="E6" s="16">
        <f t="shared" si="3"/>
        <v>2468000</v>
      </c>
      <c r="F6" s="15">
        <f t="shared" si="4"/>
        <v>6109</v>
      </c>
      <c r="G6" s="10">
        <f t="shared" si="5"/>
        <v>5091</v>
      </c>
      <c r="H6" s="10">
        <f t="shared" si="6"/>
        <v>4242</v>
      </c>
      <c r="I6" s="4" t="e">
        <f>#REF!</f>
        <v>#REF!</v>
      </c>
      <c r="J6" s="4" t="str">
        <f t="shared" si="7"/>
        <v>10.03.23</v>
      </c>
      <c r="O6">
        <v>0</v>
      </c>
      <c r="P6">
        <f t="shared" si="8"/>
        <v>0</v>
      </c>
      <c r="Q6">
        <f>331+73</f>
        <v>404</v>
      </c>
      <c r="R6" s="2">
        <f>2300000+138000+30000</f>
        <v>2468000</v>
      </c>
      <c r="S6" s="8" t="s">
        <v>23</v>
      </c>
      <c r="T6" s="8"/>
    </row>
    <row r="7" spans="1:20" x14ac:dyDescent="0.25">
      <c r="A7" s="4">
        <f t="shared" si="0"/>
        <v>0</v>
      </c>
      <c r="B7" s="4">
        <f t="shared" si="1"/>
        <v>373</v>
      </c>
      <c r="C7" s="4">
        <f t="shared" si="9"/>
        <v>447.59999999999997</v>
      </c>
      <c r="D7" s="4">
        <f t="shared" si="2"/>
        <v>537.11999999999989</v>
      </c>
      <c r="E7" s="16">
        <f t="shared" si="3"/>
        <v>1766235</v>
      </c>
      <c r="F7" s="10">
        <f t="shared" si="4"/>
        <v>4735</v>
      </c>
      <c r="G7" s="10">
        <f t="shared" si="5"/>
        <v>3946</v>
      </c>
      <c r="H7" s="10">
        <f t="shared" si="6"/>
        <v>3288</v>
      </c>
      <c r="I7" s="4" t="e">
        <f>#REF!</f>
        <v>#REF!</v>
      </c>
      <c r="J7" s="4" t="str">
        <f t="shared" si="7"/>
        <v>08.03.23</v>
      </c>
      <c r="O7">
        <v>0</v>
      </c>
      <c r="P7">
        <f t="shared" si="8"/>
        <v>0</v>
      </c>
      <c r="Q7">
        <f>340+33</f>
        <v>373</v>
      </c>
      <c r="R7" s="2">
        <f>1650625+99100+16510</f>
        <v>1766235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8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3:25" x14ac:dyDescent="0.25">
      <c r="G17" t="s">
        <v>13</v>
      </c>
    </row>
    <row r="18" spans="3:25" x14ac:dyDescent="0.25">
      <c r="G18" t="s">
        <v>17</v>
      </c>
      <c r="H18">
        <v>316</v>
      </c>
    </row>
    <row r="19" spans="3:25" x14ac:dyDescent="0.25">
      <c r="G19" t="s">
        <v>18</v>
      </c>
      <c r="H19">
        <v>67</v>
      </c>
    </row>
    <row r="20" spans="3:25" x14ac:dyDescent="0.25">
      <c r="H20">
        <f>H19+H18</f>
        <v>383</v>
      </c>
      <c r="W20">
        <v>2.25</v>
      </c>
      <c r="X20">
        <v>1</v>
      </c>
      <c r="Y20">
        <f>X20*W20</f>
        <v>2.25</v>
      </c>
    </row>
    <row r="21" spans="3:25" x14ac:dyDescent="0.25">
      <c r="G21" t="s">
        <v>19</v>
      </c>
      <c r="H21">
        <v>5700</v>
      </c>
      <c r="O21" t="s">
        <v>25</v>
      </c>
      <c r="W21">
        <v>2.75</v>
      </c>
      <c r="X21">
        <v>1</v>
      </c>
      <c r="Y21">
        <f>X21*W21</f>
        <v>2.75</v>
      </c>
    </row>
    <row r="22" spans="3:25" x14ac:dyDescent="0.25">
      <c r="C22" s="11"/>
      <c r="G22" s="6" t="s">
        <v>20</v>
      </c>
      <c r="H22" s="6">
        <f>H21*H20</f>
        <v>2183100</v>
      </c>
      <c r="O22">
        <v>14.7</v>
      </c>
      <c r="P22">
        <v>8.8000000000000007</v>
      </c>
      <c r="Q22">
        <f>P22*O22</f>
        <v>129.36000000000001</v>
      </c>
      <c r="Y22">
        <f>Y21+Y20</f>
        <v>5</v>
      </c>
    </row>
    <row r="23" spans="3:25" x14ac:dyDescent="0.25">
      <c r="O23">
        <v>7.8</v>
      </c>
      <c r="P23">
        <v>7.3</v>
      </c>
      <c r="Q23">
        <f t="shared" ref="Q23:Q30" si="21">P23*O23</f>
        <v>56.94</v>
      </c>
      <c r="Y23">
        <f>Y22*10.764</f>
        <v>53.819999999999993</v>
      </c>
    </row>
    <row r="24" spans="3:25" x14ac:dyDescent="0.25">
      <c r="H24" t="s">
        <v>14</v>
      </c>
      <c r="O24">
        <v>9.1</v>
      </c>
      <c r="P24" s="11">
        <v>10.11</v>
      </c>
      <c r="Q24">
        <f t="shared" si="21"/>
        <v>92.000999999999991</v>
      </c>
      <c r="R24" s="13"/>
      <c r="T24" s="11"/>
      <c r="U24" s="11"/>
      <c r="V24" s="11"/>
      <c r="W24" s="11"/>
      <c r="X24" s="11"/>
    </row>
    <row r="25" spans="3:25" x14ac:dyDescent="0.25">
      <c r="H25" t="s">
        <v>15</v>
      </c>
      <c r="I25">
        <v>2050000</v>
      </c>
      <c r="O25">
        <v>2.1</v>
      </c>
      <c r="P25" s="11">
        <v>3.1</v>
      </c>
      <c r="Q25">
        <f t="shared" si="21"/>
        <v>6.5100000000000007</v>
      </c>
      <c r="R25" s="14"/>
      <c r="T25" s="14"/>
      <c r="U25" s="14"/>
      <c r="V25" s="11"/>
      <c r="W25" s="11"/>
      <c r="X25" s="11"/>
    </row>
    <row r="26" spans="3:25" x14ac:dyDescent="0.25">
      <c r="H26" t="s">
        <v>16</v>
      </c>
      <c r="O26">
        <v>5.2</v>
      </c>
      <c r="P26" s="11">
        <v>3.9</v>
      </c>
      <c r="Q26">
        <f t="shared" si="21"/>
        <v>20.28</v>
      </c>
      <c r="R26" s="11"/>
      <c r="T26" s="11"/>
      <c r="U26" s="11"/>
      <c r="V26" s="11"/>
      <c r="W26" s="11"/>
      <c r="X26" s="11"/>
    </row>
    <row r="27" spans="3:25" x14ac:dyDescent="0.25">
      <c r="O27">
        <v>7.11</v>
      </c>
      <c r="P27" s="11">
        <v>2.11</v>
      </c>
      <c r="Q27">
        <f t="shared" si="21"/>
        <v>15.0021</v>
      </c>
      <c r="R27" s="11"/>
      <c r="T27" s="11"/>
      <c r="U27" s="11"/>
      <c r="V27" s="11"/>
      <c r="W27" s="11"/>
      <c r="X27" s="11"/>
    </row>
    <row r="28" spans="3:25" x14ac:dyDescent="0.25">
      <c r="H28" t="s">
        <v>26</v>
      </c>
      <c r="O28">
        <v>2.2999999999999998</v>
      </c>
      <c r="P28" s="11">
        <v>7.1</v>
      </c>
      <c r="Q28">
        <f t="shared" si="21"/>
        <v>16.329999999999998</v>
      </c>
      <c r="R28" s="12"/>
      <c r="T28" s="12"/>
      <c r="U28" s="12"/>
      <c r="V28" s="11"/>
      <c r="W28" s="11"/>
      <c r="X28" s="11"/>
    </row>
    <row r="29" spans="3:25" x14ac:dyDescent="0.25">
      <c r="O29">
        <v>2.2999999999999998</v>
      </c>
      <c r="P29" s="11">
        <v>8.1</v>
      </c>
      <c r="Q29">
        <f t="shared" si="21"/>
        <v>18.63</v>
      </c>
      <c r="R29" s="11"/>
      <c r="T29" s="11"/>
      <c r="U29" s="11"/>
      <c r="V29" s="11"/>
      <c r="W29" s="11"/>
      <c r="X29" s="11"/>
    </row>
    <row r="30" spans="3:25" x14ac:dyDescent="0.25">
      <c r="O30">
        <v>7.3</v>
      </c>
      <c r="P30" s="11">
        <v>8.1</v>
      </c>
      <c r="Q30">
        <f t="shared" si="21"/>
        <v>59.129999999999995</v>
      </c>
      <c r="R30" s="11"/>
      <c r="T30" s="11"/>
      <c r="U30" s="11"/>
      <c r="V30" s="11"/>
      <c r="W30" s="11"/>
      <c r="X30" s="11"/>
    </row>
    <row r="31" spans="3:25" x14ac:dyDescent="0.25">
      <c r="P31" s="11"/>
      <c r="Q31" s="11">
        <f>SUM(Q22:Q30)</f>
        <v>414.18309999999997</v>
      </c>
      <c r="R31" s="11"/>
      <c r="T31" s="11"/>
      <c r="U31" s="11"/>
      <c r="V31" s="11"/>
      <c r="W31" s="11"/>
      <c r="X31" s="11"/>
    </row>
    <row r="32" spans="3:25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6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Sheet5</vt:lpstr>
      <vt:lpstr>Sheet4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2025-01-24T11:38:57Z</dcterms:modified>
</cp:coreProperties>
</file>