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X5" i="18" l="1"/>
  <c r="Q11" i="17"/>
  <c r="P5" i="16"/>
  <c r="W34" i="4"/>
  <c r="I31" i="4"/>
  <c r="I30" i="4"/>
  <c r="I28" i="4"/>
  <c r="C3" i="4" l="1"/>
  <c r="P9" i="4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H4" i="4" l="1"/>
  <c r="D3" i="4"/>
  <c r="H9" i="4"/>
  <c r="G8" i="4"/>
  <c r="G9" i="4"/>
  <c r="F8" i="4"/>
  <c r="F9" i="4"/>
  <c r="H3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Q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<sst xmlns="http://schemas.openxmlformats.org/spreadsheetml/2006/main" count="50" uniqueCount="44">
  <si>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</si>
  <si>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</si>
  <si>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</si>
  <si>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</si>
  <si>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</si>
  <si>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</si>
  <si>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</si>
  <si>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</si>
  <si>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</si>
  <si>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</si>
  <si>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</si>
  <si>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</si>
  <si>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</si>
  <si>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</si>
  <si>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</si>
  <si>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</si>
  <si>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</si>
  <si>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</si>
  <si>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</si>
  <si>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</si>
  <si>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</si>
  <si>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</si>
  <si>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</si>
  <si>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</si>
  <si>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</si>
  <si>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</si>
  <si>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</si>
  <si>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</si>
  <si>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</si>
  <si>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</si>
  <si>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</si>
  <si>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</si>
  <si>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</si>
  <si>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</si>
  <si>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</si>
  <si>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</si>
  <si>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</si>
  <si>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</si>
  <si>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</si>
  <si>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</si>
  <si>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part OC</t>
  </si>
  <si>
    <t>SVC CO-OPERATIVE BANK LTD ( Goregaon West Branch )  - Rushi Lalit Suri</t>
  </si>
  <si>
    <t>Agree CA</t>
  </si>
  <si>
    <t>Ground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</si>
</sst>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19</xdr:col>
      <xdr:colOff>334698</xdr:colOff>
      <xdr:row>27</xdr:row>
      <xdr:rowOff>38797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9478698" cy="4991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19</xdr:col>
      <xdr:colOff>534666</xdr:colOff>
      <xdr:row>32</xdr:row>
      <xdr:rowOff>10218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143000"/>
          <a:ext cx="9069066" cy="49632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17</xdr:col>
      <xdr:colOff>315645</xdr:colOff>
      <xdr:row>27</xdr:row>
      <xdr:rowOff>114981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459645" cy="48774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48482</xdr:colOff>
      <xdr:row>29</xdr:row>
      <xdr:rowOff>115014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144482" cy="51156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9</xdr:row>
      <xdr:rowOff>76200</xdr:rowOff>
    </xdr:from>
    <xdr:to>
      <xdr:col>12</xdr:col>
      <xdr:colOff>562818</xdr:colOff>
      <xdr:row>36</xdr:row>
      <xdr:rowOff>67392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8325" y="1790700"/>
          <a:ext cx="6039693" cy="51346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21</xdr:col>
      <xdr:colOff>38956</xdr:colOff>
      <xdr:row>27</xdr:row>
      <xdr:rowOff>86455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0"/>
          <a:ext cx="6134956" cy="52299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16</xdr:col>
      <xdr:colOff>57150</xdr:colOff>
      <xdr:row>38</xdr:row>
      <xdr:rowOff>33814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DCF251F-A220-4871-8376-D3F8C0FC8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6762750" cy="72728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H11" zoomScaleNormal="100" workbookViewId="0">
      <selection activeCell="U24" sqref="U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105</v>
      </c>
      <c r="C3" s="4">
        <f>B3*1.2</f>
        <v>126</v>
      </c>
      <c r="D3" s="4">
        <f t="shared" ref="D3:D9" si="2">C3*1.2</f>
        <v>151.19999999999999</v>
      </c>
      <c r="E3" s="5">
        <f t="shared" ref="E3:E9" si="3">R3</f>
        <v>2150000</v>
      </c>
      <c r="F3" s="9">
        <f t="shared" ref="F3:F9" si="4">ROUND((E3/B3),0)</f>
        <v>20476</v>
      </c>
      <c r="G3" s="9">
        <f t="shared" ref="G3:G9" si="5">ROUND((E3/C3),0)</f>
        <v>17063</v>
      </c>
      <c r="H3" s="9">
        <f t="shared" ref="H3:H9" si="6">ROUND((E3/D3),0)</f>
        <v>14220</v>
      </c>
      <c r="I3" s="4" t="e">
        <f>#REF!</f>
        <v>#REF!</v>
      </c>
      <c r="J3" s="4">
        <f t="shared" ref="J3:J9" si="7">S3</f>
        <v>0</v>
      </c>
      <c r="O3">
        <v>0</v>
      </c>
      <c r="P3">
        <v>126</v>
      </c>
      <c r="Q3">
        <f t="shared" ref="Q3:Q9" si="8">P3/1.2</f>
        <v>105</v>
      </c>
      <c r="R3" s="2">
        <v>2150000</v>
      </c>
    </row>
    <row r="4" spans="1:20" x14ac:dyDescent="0.25">
      <c r="A4" s="4">
        <f t="shared" si="0"/>
        <v>0</v>
      </c>
      <c r="B4" s="4">
        <f t="shared" si="1"/>
        <v>159.16666666666669</v>
      </c>
      <c r="C4" s="4">
        <f t="shared" ref="C4:C9" si="9">B4*1.2</f>
        <v>191.00000000000003</v>
      </c>
      <c r="D4" s="4">
        <f t="shared" si="2"/>
        <v>229.20000000000002</v>
      </c>
      <c r="E4" s="5">
        <f t="shared" si="3"/>
        <v>3800000</v>
      </c>
      <c r="F4" s="9">
        <f t="shared" si="4"/>
        <v>23874</v>
      </c>
      <c r="G4" s="9">
        <f t="shared" si="5"/>
        <v>19895</v>
      </c>
      <c r="H4" s="9">
        <f t="shared" si="6"/>
        <v>16579</v>
      </c>
      <c r="I4" s="4" t="e">
        <f>#REF!</f>
        <v>#REF!</v>
      </c>
      <c r="J4" s="4">
        <f t="shared" si="7"/>
        <v>0</v>
      </c>
      <c r="O4">
        <v>0</v>
      </c>
      <c r="P4">
        <v>191</v>
      </c>
      <c r="Q4">
        <f t="shared" si="8"/>
        <v>159.16666666666669</v>
      </c>
      <c r="R4" s="2">
        <v>3800000</v>
      </c>
    </row>
    <row r="5" spans="1:20" x14ac:dyDescent="0.25">
      <c r="A5" s="4">
        <f t="shared" si="0"/>
        <v>0</v>
      </c>
      <c r="B5" s="4">
        <f t="shared" si="1"/>
        <v>92.5</v>
      </c>
      <c r="C5" s="4">
        <f t="shared" si="9"/>
        <v>111</v>
      </c>
      <c r="D5" s="4">
        <f t="shared" si="2"/>
        <v>133.19999999999999</v>
      </c>
      <c r="E5" s="5">
        <f t="shared" si="3"/>
        <v>2200000</v>
      </c>
      <c r="F5" s="9">
        <f t="shared" si="4"/>
        <v>23784</v>
      </c>
      <c r="G5" s="9">
        <f t="shared" si="5"/>
        <v>19820</v>
      </c>
      <c r="H5" s="9">
        <f t="shared" si="6"/>
        <v>16517</v>
      </c>
      <c r="I5" s="4" t="e">
        <f>#REF!</f>
        <v>#REF!</v>
      </c>
      <c r="J5" s="4">
        <f t="shared" si="7"/>
        <v>0</v>
      </c>
      <c r="O5">
        <v>0</v>
      </c>
      <c r="P5">
        <v>111</v>
      </c>
      <c r="Q5">
        <f t="shared" si="8"/>
        <v>92.5</v>
      </c>
      <c r="R5" s="2">
        <v>2200000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ref="P6:P9" si="10">O6/1.2</f>
        <v>0</v>
      </c>
      <c r="Q6">
        <f t="shared" si="8"/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5" si="32">N16</f>
        <v>0</v>
      </c>
      <c r="B16" s="4">
        <f t="shared" ref="B16:B25" si="33">Q16</f>
        <v>127</v>
      </c>
      <c r="C16" s="4">
        <f t="shared" ref="C16:C25" si="34">B16*1.2</f>
        <v>152.4</v>
      </c>
      <c r="D16" s="4">
        <f t="shared" ref="D16:D25" si="35">C16*1.2</f>
        <v>182.88</v>
      </c>
      <c r="E16" s="5">
        <f t="shared" ref="E16:E25" si="36">R16</f>
        <v>4500000</v>
      </c>
      <c r="F16" s="9">
        <f t="shared" ref="F16:F25" si="37">ROUND((E16/B16),0)</f>
        <v>35433</v>
      </c>
      <c r="G16" s="9">
        <f t="shared" ref="G16:G25" si="38">ROUND((E16/C16),0)</f>
        <v>29528</v>
      </c>
      <c r="H16" s="9">
        <f t="shared" ref="H16:H25" si="39">ROUND((E16/D16),0)</f>
        <v>24606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127</v>
      </c>
      <c r="R16" s="2">
        <v>4500000</v>
      </c>
    </row>
    <row r="17" spans="1:25" x14ac:dyDescent="0.25">
      <c r="A17" s="4">
        <f t="shared" si="32"/>
        <v>0</v>
      </c>
      <c r="B17" s="4">
        <f t="shared" si="33"/>
        <v>220</v>
      </c>
      <c r="C17" s="4">
        <f t="shared" si="34"/>
        <v>264</v>
      </c>
      <c r="D17" s="4">
        <f t="shared" si="35"/>
        <v>316.8</v>
      </c>
      <c r="E17" s="5">
        <f t="shared" si="36"/>
        <v>12500000</v>
      </c>
      <c r="F17" s="9">
        <f t="shared" si="37"/>
        <v>56818</v>
      </c>
      <c r="G17" s="9">
        <f t="shared" si="38"/>
        <v>47348</v>
      </c>
      <c r="H17" s="9">
        <f t="shared" si="39"/>
        <v>39457</v>
      </c>
      <c r="I17" s="4" t="e">
        <f>#REF!</f>
        <v>#REF!</v>
      </c>
      <c r="J17" s="4" t="str">
        <f t="shared" si="40"/>
        <v>Ground</v>
      </c>
      <c r="O17">
        <v>0</v>
      </c>
      <c r="P17">
        <f t="shared" si="41"/>
        <v>0</v>
      </c>
      <c r="Q17">
        <v>220</v>
      </c>
      <c r="R17" s="2">
        <v>12500000</v>
      </c>
      <c r="S17" t="s">
        <v>43</v>
      </c>
    </row>
    <row r="18" spans="1:25" s="43" customFormat="1" x14ac:dyDescent="0.25">
      <c r="A18" s="41">
        <f t="shared" si="32"/>
        <v>0</v>
      </c>
      <c r="B18" s="41">
        <f t="shared" si="33"/>
        <v>83.333333333333343</v>
      </c>
      <c r="C18" s="41">
        <f t="shared" si="34"/>
        <v>100.00000000000001</v>
      </c>
      <c r="D18" s="41">
        <f t="shared" si="35"/>
        <v>120.00000000000001</v>
      </c>
      <c r="E18" s="42">
        <f t="shared" si="36"/>
        <v>3500000</v>
      </c>
      <c r="F18" s="41">
        <f t="shared" si="37"/>
        <v>42000</v>
      </c>
      <c r="G18" s="41">
        <f t="shared" si="38"/>
        <v>35000</v>
      </c>
      <c r="H18" s="41">
        <f t="shared" si="39"/>
        <v>29167</v>
      </c>
      <c r="I18" s="41" t="e">
        <f>#REF!</f>
        <v>#REF!</v>
      </c>
      <c r="J18" s="41">
        <f t="shared" si="40"/>
        <v>0</v>
      </c>
      <c r="O18" s="43">
        <v>0</v>
      </c>
      <c r="P18" s="43">
        <v>100</v>
      </c>
      <c r="Q18" s="43">
        <f t="shared" si="41"/>
        <v>83.333333333333343</v>
      </c>
      <c r="R18" s="44">
        <v>3500000</v>
      </c>
    </row>
    <row r="19" spans="1:25" s="43" customFormat="1" x14ac:dyDescent="0.25">
      <c r="A19" s="41">
        <f t="shared" ref="A19:A22" si="42">N19</f>
        <v>0</v>
      </c>
      <c r="B19" s="41">
        <f t="shared" ref="B19:B22" si="43">Q19</f>
        <v>212</v>
      </c>
      <c r="C19" s="41">
        <f t="shared" ref="C19:C22" si="44">B19*1.2</f>
        <v>254.39999999999998</v>
      </c>
      <c r="D19" s="41">
        <f t="shared" ref="D19:D22" si="45">C19*1.2</f>
        <v>305.27999999999997</v>
      </c>
      <c r="E19" s="42">
        <f t="shared" ref="E19:E22" si="46">R19</f>
        <v>10000000</v>
      </c>
      <c r="F19" s="41">
        <f t="shared" ref="F19:F22" si="47">ROUND((E19/B19),0)</f>
        <v>47170</v>
      </c>
      <c r="G19" s="41">
        <f t="shared" ref="G19:G22" si="48">ROUND((E19/C19),0)</f>
        <v>39308</v>
      </c>
      <c r="H19" s="41">
        <f t="shared" ref="H19:H22" si="49">ROUND((E19/D19),0)</f>
        <v>32757</v>
      </c>
      <c r="I19" s="41" t="e">
        <f>#REF!</f>
        <v>#REF!</v>
      </c>
      <c r="J19" s="41">
        <f t="shared" ref="J19:J22" si="50">S19</f>
        <v>0</v>
      </c>
      <c r="O19" s="43">
        <v>0</v>
      </c>
      <c r="P19" s="43">
        <f t="shared" ref="P19:P22" si="51">O19/1.2</f>
        <v>0</v>
      </c>
      <c r="Q19" s="43">
        <v>212</v>
      </c>
      <c r="R19" s="44">
        <v>10000000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ref="Q20:Q22" si="52">P20/1.2</f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45000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2800</v>
      </c>
      <c r="X27" s="22"/>
    </row>
    <row r="28" spans="1:25" ht="15.75" x14ac:dyDescent="0.25">
      <c r="G28" t="s">
        <v>42</v>
      </c>
      <c r="H28">
        <v>10.220000000000001</v>
      </c>
      <c r="I28">
        <f>H28*10.764</f>
        <v>110.00808000000001</v>
      </c>
      <c r="S28" s="10"/>
      <c r="T28" s="10"/>
      <c r="U28" s="17" t="s">
        <v>15</v>
      </c>
      <c r="V28" s="18"/>
      <c r="W28" s="19">
        <f>W26-W27</f>
        <v>42200</v>
      </c>
      <c r="X28" s="22"/>
    </row>
    <row r="29" spans="1:25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2800</v>
      </c>
      <c r="X29" s="22"/>
    </row>
    <row r="30" spans="1:25" ht="15.75" x14ac:dyDescent="0.25">
      <c r="H30">
        <v>12.26</v>
      </c>
      <c r="I30">
        <f>H30*10.764</f>
        <v>131.96663999999998</v>
      </c>
      <c r="S30" s="10"/>
      <c r="T30" s="10"/>
      <c r="U30" s="17" t="s">
        <v>17</v>
      </c>
      <c r="V30" s="23"/>
      <c r="W30" s="24">
        <f>X30-X31</f>
        <v>7</v>
      </c>
      <c r="X30" s="25">
        <v>2025</v>
      </c>
    </row>
    <row r="31" spans="1:25" ht="15.75" x14ac:dyDescent="0.25">
      <c r="I31">
        <f>I30/I28</f>
        <v>1.1996086105675146</v>
      </c>
      <c r="S31" s="10"/>
      <c r="T31" s="10"/>
      <c r="U31" s="17" t="s">
        <v>18</v>
      </c>
      <c r="V31" s="23"/>
      <c r="W31" s="24">
        <f>W32-W30</f>
        <v>53</v>
      </c>
      <c r="X31" s="31">
        <v>2018</v>
      </c>
      <c r="Y31" t="s">
        <v>40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6" t="s">
        <v>41</v>
      </c>
      <c r="Q33" s="46"/>
      <c r="R33" s="46"/>
      <c r="S33" s="46"/>
      <c r="T33" s="47"/>
      <c r="U33" s="21" t="s">
        <v>20</v>
      </c>
      <c r="V33" s="23"/>
      <c r="W33" s="24">
        <f>90*W30/W32</f>
        <v>10.5</v>
      </c>
      <c r="X33" s="24"/>
    </row>
    <row r="34" spans="15:24" ht="15.75" x14ac:dyDescent="0.25">
      <c r="U34" s="17"/>
      <c r="V34" s="26"/>
      <c r="W34" s="27">
        <f>W33%</f>
        <v>0.105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294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2506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42200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44706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110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4917660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</f>
        <v>4425894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3934128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308000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10245.125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E2" sqref="E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workbookViewId="0">
      <selection activeCell="F7" sqref="F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C3" sqref="C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5:P19"/>
  <sheetViews>
    <sheetView zoomScaleNormal="100" workbookViewId="0">
      <selection activeCell="P6" sqref="P6"/>
    </sheetView>
  </sheetViews>
  <sheetFormatPr defaultRowHeight="15" x14ac:dyDescent="0.25"/>
  <sheetData>
    <row r="5" spans="15:16" x14ac:dyDescent="0.25">
      <c r="O5">
        <v>11.7</v>
      </c>
      <c r="P5">
        <f>O5*10.764</f>
        <v>125.93879999999999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1:Q11"/>
  <sheetViews>
    <sheetView topLeftCell="A7" zoomScaleNormal="100" workbookViewId="0">
      <selection activeCell="Q12" sqref="Q12"/>
    </sheetView>
  </sheetViews>
  <sheetFormatPr defaultRowHeight="15" x14ac:dyDescent="0.25"/>
  <sheetData>
    <row r="11" spans="16:17" x14ac:dyDescent="0.25">
      <c r="P11">
        <v>17.73</v>
      </c>
      <c r="Q11">
        <f>P11*10.764</f>
        <v>190.84572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W5:X5"/>
  <sheetViews>
    <sheetView topLeftCell="I1" zoomScaleNormal="100" workbookViewId="0">
      <selection activeCell="X6" sqref="X6"/>
    </sheetView>
  </sheetViews>
  <sheetFormatPr defaultRowHeight="15" x14ac:dyDescent="0.25"/>
  <sheetData>
    <row r="5" spans="23:24" x14ac:dyDescent="0.25">
      <c r="W5">
        <v>10.29</v>
      </c>
      <c r="X5">
        <f>W5*10.764</f>
        <v>110.76155999999999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4" workbookViewId="0">
      <selection activeCell="E27" sqref="E2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2025-01-20T07:53:55Z</dcterms:modified>
</cp:coreProperties>
</file>