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-120" yWindow="-120" windowWidth="15600" windowHeight="11760" tabRatio="451"/>
  </bookViews>
  <sheets>
    <sheet name="A - Wing" sheetId="110" r:id="rId1"/>
    <sheet name="B - Wing " sheetId="119" r:id="rId2"/>
    <sheet name="Total" sheetId="117" r:id="rId3"/>
    <sheet name="RERA" sheetId="73" r:id="rId4"/>
    <sheet name="IGR" sheetId="116" r:id="rId5"/>
    <sheet name="Sheet1" sheetId="123" r:id="rId6"/>
    <sheet name="Sheet2" sheetId="124" r:id="rId7"/>
    <sheet name="Sheet3" sheetId="125" r:id="rId8"/>
    <sheet name="Sheet4" sheetId="126" r:id="rId9"/>
  </sheets>
  <definedNames>
    <definedName name="_xlnm._FilterDatabase" localSheetId="0" hidden="1">'A - Wing'!$D$3:$D$31</definedName>
    <definedName name="_xlnm._FilterDatabase" localSheetId="1" hidden="1">'B - Wing '!#REF!</definedName>
    <definedName name="_xlnm._FilterDatabase" localSheetId="3" hidden="1">RERA!#REF!</definedName>
  </definedNames>
  <calcPr calcId="124519"/>
</workbook>
</file>

<file path=xl/calcChain.xml><?xml version="1.0" encoding="utf-8"?>
<calcChain xmlns="http://schemas.openxmlformats.org/spreadsheetml/2006/main">
  <c r="L55" i="110"/>
  <c r="K55"/>
  <c r="J55"/>
  <c r="F55"/>
  <c r="E55"/>
  <c r="G4"/>
  <c r="G5"/>
  <c r="G55" s="1"/>
  <c r="G6"/>
  <c r="H6" s="1"/>
  <c r="G7"/>
  <c r="H7" s="1"/>
  <c r="G8"/>
  <c r="G9"/>
  <c r="H9" s="1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H33" s="1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3"/>
  <c r="H3"/>
  <c r="H4"/>
  <c r="H8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J3"/>
  <c r="J3" i="119"/>
  <c r="H5" i="110" l="1"/>
  <c r="H55" s="1"/>
  <c r="G16" i="117" l="1"/>
  <c r="F16"/>
  <c r="E16"/>
  <c r="D16"/>
  <c r="C16"/>
  <c r="J55" i="119"/>
  <c r="H55"/>
  <c r="G55"/>
  <c r="F55"/>
  <c r="E55"/>
  <c r="K54" l="1"/>
  <c r="J54"/>
  <c r="M54" s="1"/>
  <c r="H54"/>
  <c r="G54"/>
  <c r="H53"/>
  <c r="G53"/>
  <c r="J53" s="1"/>
  <c r="K52"/>
  <c r="J52"/>
  <c r="M52" s="1"/>
  <c r="H52"/>
  <c r="G52"/>
  <c r="H51"/>
  <c r="G51"/>
  <c r="J51" s="1"/>
  <c r="K50"/>
  <c r="J50"/>
  <c r="M50" s="1"/>
  <c r="H50"/>
  <c r="G50"/>
  <c r="H49"/>
  <c r="G49"/>
  <c r="J49" s="1"/>
  <c r="K48"/>
  <c r="J48"/>
  <c r="M48" s="1"/>
  <c r="H48"/>
  <c r="G48"/>
  <c r="H47"/>
  <c r="G47"/>
  <c r="J47" s="1"/>
  <c r="K46"/>
  <c r="J46"/>
  <c r="M46" s="1"/>
  <c r="H46"/>
  <c r="G46"/>
  <c r="H45"/>
  <c r="G45"/>
  <c r="J45" s="1"/>
  <c r="K44"/>
  <c r="J44"/>
  <c r="M44" s="1"/>
  <c r="H44"/>
  <c r="G44"/>
  <c r="H43"/>
  <c r="G43"/>
  <c r="J43" s="1"/>
  <c r="K42"/>
  <c r="J42"/>
  <c r="M42" s="1"/>
  <c r="H42"/>
  <c r="G42"/>
  <c r="H41"/>
  <c r="G41"/>
  <c r="J41" s="1"/>
  <c r="K40"/>
  <c r="J40"/>
  <c r="M40" s="1"/>
  <c r="H40"/>
  <c r="G40"/>
  <c r="H39"/>
  <c r="G39"/>
  <c r="J39" s="1"/>
  <c r="K38"/>
  <c r="J38"/>
  <c r="M38" s="1"/>
  <c r="H38"/>
  <c r="G38"/>
  <c r="H37"/>
  <c r="G37"/>
  <c r="J37" s="1"/>
  <c r="K36"/>
  <c r="J36"/>
  <c r="M36" s="1"/>
  <c r="H36"/>
  <c r="G36"/>
  <c r="H35"/>
  <c r="G35"/>
  <c r="J35" s="1"/>
  <c r="K34"/>
  <c r="J34"/>
  <c r="M34" s="1"/>
  <c r="H34"/>
  <c r="G34"/>
  <c r="H33"/>
  <c r="G33"/>
  <c r="J33" s="1"/>
  <c r="K32"/>
  <c r="J32"/>
  <c r="M32" s="1"/>
  <c r="H32"/>
  <c r="G32"/>
  <c r="H31"/>
  <c r="G31"/>
  <c r="J31" s="1"/>
  <c r="K30"/>
  <c r="J30"/>
  <c r="M30" s="1"/>
  <c r="H30"/>
  <c r="G30"/>
  <c r="H29"/>
  <c r="G29"/>
  <c r="J29" s="1"/>
  <c r="K28"/>
  <c r="J28"/>
  <c r="M28" s="1"/>
  <c r="H28"/>
  <c r="G28"/>
  <c r="H27"/>
  <c r="G27"/>
  <c r="J27" s="1"/>
  <c r="K26"/>
  <c r="J26"/>
  <c r="M26" s="1"/>
  <c r="H26"/>
  <c r="G26"/>
  <c r="H25"/>
  <c r="G25"/>
  <c r="J25" s="1"/>
  <c r="K24"/>
  <c r="J24"/>
  <c r="L24" s="1"/>
  <c r="H24"/>
  <c r="G24"/>
  <c r="H23"/>
  <c r="G23"/>
  <c r="J23" s="1"/>
  <c r="K22"/>
  <c r="J22"/>
  <c r="M22" s="1"/>
  <c r="H22"/>
  <c r="G22"/>
  <c r="H21"/>
  <c r="G21"/>
  <c r="J21" s="1"/>
  <c r="K20"/>
  <c r="J20"/>
  <c r="M20" s="1"/>
  <c r="H20"/>
  <c r="G20"/>
  <c r="H19"/>
  <c r="G19"/>
  <c r="J19" s="1"/>
  <c r="K18"/>
  <c r="J18"/>
  <c r="L18" s="1"/>
  <c r="H18"/>
  <c r="G18"/>
  <c r="H17"/>
  <c r="G17"/>
  <c r="J17" s="1"/>
  <c r="K16"/>
  <c r="J16"/>
  <c r="M16" s="1"/>
  <c r="H16"/>
  <c r="G16"/>
  <c r="H15"/>
  <c r="G15"/>
  <c r="J15" s="1"/>
  <c r="K14"/>
  <c r="J14"/>
  <c r="M14" s="1"/>
  <c r="H14"/>
  <c r="G14"/>
  <c r="H13"/>
  <c r="G13"/>
  <c r="J13" s="1"/>
  <c r="K12"/>
  <c r="J12"/>
  <c r="M12" s="1"/>
  <c r="H12"/>
  <c r="G12"/>
  <c r="H11"/>
  <c r="G11"/>
  <c r="J11" s="1"/>
  <c r="K10"/>
  <c r="J10"/>
  <c r="L10" s="1"/>
  <c r="H10"/>
  <c r="G10"/>
  <c r="H9"/>
  <c r="G9"/>
  <c r="J9" s="1"/>
  <c r="K8"/>
  <c r="J8"/>
  <c r="L8" s="1"/>
  <c r="H8"/>
  <c r="G8"/>
  <c r="H7"/>
  <c r="G7"/>
  <c r="J7" s="1"/>
  <c r="K6"/>
  <c r="J6"/>
  <c r="L6" s="1"/>
  <c r="H6"/>
  <c r="G6"/>
  <c r="H5"/>
  <c r="G5"/>
  <c r="J5" s="1"/>
  <c r="K4"/>
  <c r="J4"/>
  <c r="L4" s="1"/>
  <c r="H4"/>
  <c r="G4"/>
  <c r="H3"/>
  <c r="G3"/>
  <c r="J38" i="110"/>
  <c r="M38" s="1"/>
  <c r="J42"/>
  <c r="L42" s="1"/>
  <c r="J45"/>
  <c r="J50"/>
  <c r="M50" s="1"/>
  <c r="J54"/>
  <c r="M54" s="1"/>
  <c r="H76"/>
  <c r="J76"/>
  <c r="M76" s="1"/>
  <c r="H77"/>
  <c r="J77"/>
  <c r="M77"/>
  <c r="J79"/>
  <c r="H79"/>
  <c r="J78"/>
  <c r="H78"/>
  <c r="M78" s="1"/>
  <c r="J74"/>
  <c r="H74"/>
  <c r="J73"/>
  <c r="H73"/>
  <c r="M73" s="1"/>
  <c r="J72"/>
  <c r="H72"/>
  <c r="J71"/>
  <c r="H71"/>
  <c r="M71" s="1"/>
  <c r="J69"/>
  <c r="H69"/>
  <c r="J68"/>
  <c r="H68"/>
  <c r="J67"/>
  <c r="H67"/>
  <c r="J66"/>
  <c r="H66"/>
  <c r="J48"/>
  <c r="K48" s="1"/>
  <c r="J49"/>
  <c r="K49" s="1"/>
  <c r="J51"/>
  <c r="L51" s="1"/>
  <c r="J52"/>
  <c r="K52" s="1"/>
  <c r="J53"/>
  <c r="L53" s="1"/>
  <c r="J39"/>
  <c r="L39" s="1"/>
  <c r="J40"/>
  <c r="K40" s="1"/>
  <c r="J41"/>
  <c r="L41" s="1"/>
  <c r="J43"/>
  <c r="K43" s="1"/>
  <c r="J44"/>
  <c r="K44" s="1"/>
  <c r="J46"/>
  <c r="M46" s="1"/>
  <c r="J47"/>
  <c r="L47" s="1"/>
  <c r="K7" i="119" l="1"/>
  <c r="L7"/>
  <c r="M7"/>
  <c r="K11"/>
  <c r="L11"/>
  <c r="M11"/>
  <c r="M15"/>
  <c r="K15"/>
  <c r="L15"/>
  <c r="K19"/>
  <c r="L19"/>
  <c r="M19"/>
  <c r="M23"/>
  <c r="K23"/>
  <c r="L23"/>
  <c r="K35"/>
  <c r="M35"/>
  <c r="L35"/>
  <c r="K39"/>
  <c r="L39"/>
  <c r="M39"/>
  <c r="K47"/>
  <c r="L47"/>
  <c r="M47"/>
  <c r="K51"/>
  <c r="L51"/>
  <c r="M51"/>
  <c r="K5"/>
  <c r="L5"/>
  <c r="M5"/>
  <c r="L17"/>
  <c r="K17"/>
  <c r="M17"/>
  <c r="K25"/>
  <c r="L25"/>
  <c r="M25"/>
  <c r="K29"/>
  <c r="L29"/>
  <c r="M29"/>
  <c r="K41"/>
  <c r="M41"/>
  <c r="L41"/>
  <c r="K49"/>
  <c r="L49"/>
  <c r="M49"/>
  <c r="L3"/>
  <c r="L55" s="1"/>
  <c r="M3"/>
  <c r="K3"/>
  <c r="K55" s="1"/>
  <c r="L27"/>
  <c r="M27"/>
  <c r="K27"/>
  <c r="K31"/>
  <c r="M31"/>
  <c r="L31"/>
  <c r="K43"/>
  <c r="L43"/>
  <c r="M43"/>
  <c r="L9"/>
  <c r="M9"/>
  <c r="K9"/>
  <c r="L13"/>
  <c r="K13"/>
  <c r="M13"/>
  <c r="K21"/>
  <c r="L21"/>
  <c r="M21"/>
  <c r="K33"/>
  <c r="L33"/>
  <c r="M33"/>
  <c r="K37"/>
  <c r="L37"/>
  <c r="M37"/>
  <c r="K45"/>
  <c r="L45"/>
  <c r="M45"/>
  <c r="K53"/>
  <c r="L53"/>
  <c r="M53"/>
  <c r="M4"/>
  <c r="M6"/>
  <c r="M8"/>
  <c r="M10"/>
  <c r="M18"/>
  <c r="M24"/>
  <c r="L12"/>
  <c r="L14"/>
  <c r="L16"/>
  <c r="L20"/>
  <c r="L22"/>
  <c r="L26"/>
  <c r="L28"/>
  <c r="L30"/>
  <c r="L32"/>
  <c r="L34"/>
  <c r="L36"/>
  <c r="L38"/>
  <c r="L40"/>
  <c r="L42"/>
  <c r="L44"/>
  <c r="L46"/>
  <c r="L48"/>
  <c r="L50"/>
  <c r="L52"/>
  <c r="L54"/>
  <c r="K45" i="110"/>
  <c r="M45"/>
  <c r="M44"/>
  <c r="M41"/>
  <c r="L49"/>
  <c r="L45"/>
  <c r="M49"/>
  <c r="M48"/>
  <c r="M53"/>
  <c r="M72"/>
  <c r="L44"/>
  <c r="L48"/>
  <c r="M74"/>
  <c r="M79"/>
  <c r="M69"/>
  <c r="M66"/>
  <c r="M67"/>
  <c r="M68"/>
  <c r="K41"/>
  <c r="K53"/>
  <c r="L52"/>
  <c r="M43"/>
  <c r="L40"/>
  <c r="M47"/>
  <c r="M40"/>
  <c r="M39"/>
  <c r="M52"/>
  <c r="M51"/>
  <c r="K54"/>
  <c r="K50"/>
  <c r="L54"/>
  <c r="K51"/>
  <c r="L50"/>
  <c r="K46"/>
  <c r="K38"/>
  <c r="K47"/>
  <c r="L46"/>
  <c r="K39"/>
  <c r="L38"/>
  <c r="L43"/>
  <c r="M42"/>
  <c r="K42"/>
  <c r="J13" l="1"/>
  <c r="O3"/>
  <c r="J7"/>
  <c r="J6"/>
  <c r="J62"/>
  <c r="J63"/>
  <c r="J64"/>
  <c r="H62"/>
  <c r="H63"/>
  <c r="H64"/>
  <c r="M64" s="1"/>
  <c r="S3"/>
  <c r="J4"/>
  <c r="J5"/>
  <c r="J8"/>
  <c r="L8" s="1"/>
  <c r="J9"/>
  <c r="J10"/>
  <c r="L10" s="1"/>
  <c r="J11"/>
  <c r="J12"/>
  <c r="J14"/>
  <c r="J15"/>
  <c r="J16"/>
  <c r="L16" s="1"/>
  <c r="J17"/>
  <c r="J18"/>
  <c r="L18" s="1"/>
  <c r="J19"/>
  <c r="J20"/>
  <c r="J21"/>
  <c r="J22"/>
  <c r="J23"/>
  <c r="J24"/>
  <c r="L24" s="1"/>
  <c r="J25"/>
  <c r="J26"/>
  <c r="L26" s="1"/>
  <c r="J27"/>
  <c r="J28"/>
  <c r="J30"/>
  <c r="J32"/>
  <c r="K32" s="1"/>
  <c r="J33"/>
  <c r="J34"/>
  <c r="K34" s="1"/>
  <c r="J35"/>
  <c r="J36"/>
  <c r="J37"/>
  <c r="J61"/>
  <c r="H61"/>
  <c r="M62" l="1"/>
  <c r="M63"/>
  <c r="L20"/>
  <c r="M20"/>
  <c r="L6"/>
  <c r="M6"/>
  <c r="L30"/>
  <c r="M30"/>
  <c r="L12"/>
  <c r="M12"/>
  <c r="L36"/>
  <c r="M36"/>
  <c r="K22"/>
  <c r="M22"/>
  <c r="L4"/>
  <c r="M4"/>
  <c r="L28"/>
  <c r="M28"/>
  <c r="L14"/>
  <c r="M14"/>
  <c r="M32"/>
  <c r="M24"/>
  <c r="M16"/>
  <c r="M8"/>
  <c r="P3"/>
  <c r="M61"/>
  <c r="M34"/>
  <c r="M26"/>
  <c r="M18"/>
  <c r="M10"/>
  <c r="M37"/>
  <c r="L37"/>
  <c r="K37"/>
  <c r="K13"/>
  <c r="M13"/>
  <c r="L13"/>
  <c r="L5"/>
  <c r="M5"/>
  <c r="K5"/>
  <c r="L23"/>
  <c r="K23"/>
  <c r="M23"/>
  <c r="M15"/>
  <c r="K15"/>
  <c r="L15"/>
  <c r="M7"/>
  <c r="L7"/>
  <c r="K7"/>
  <c r="L33"/>
  <c r="M33"/>
  <c r="K33"/>
  <c r="M25"/>
  <c r="K25"/>
  <c r="L25"/>
  <c r="L17"/>
  <c r="K17"/>
  <c r="M17"/>
  <c r="L9"/>
  <c r="K9"/>
  <c r="M9"/>
  <c r="M21"/>
  <c r="L21"/>
  <c r="K21"/>
  <c r="M35"/>
  <c r="L35"/>
  <c r="K35"/>
  <c r="M27"/>
  <c r="L27"/>
  <c r="K27"/>
  <c r="M19"/>
  <c r="L19"/>
  <c r="K19"/>
  <c r="L11"/>
  <c r="K11"/>
  <c r="M11"/>
  <c r="K36"/>
  <c r="K30"/>
  <c r="K28"/>
  <c r="K26"/>
  <c r="K24"/>
  <c r="K20"/>
  <c r="K18"/>
  <c r="K16"/>
  <c r="K14"/>
  <c r="K12"/>
  <c r="K10"/>
  <c r="K8"/>
  <c r="K6"/>
  <c r="K4"/>
  <c r="L34"/>
  <c r="L32"/>
  <c r="J31"/>
  <c r="J29"/>
  <c r="L22"/>
  <c r="M3" l="1"/>
  <c r="K3"/>
  <c r="L3"/>
  <c r="M31"/>
  <c r="L31"/>
  <c r="K31"/>
  <c r="L29"/>
  <c r="M29"/>
  <c r="K29"/>
  <c r="K13" i="117" l="1"/>
  <c r="K12" l="1"/>
  <c r="K11"/>
  <c r="G95" i="110" l="1"/>
  <c r="H95" s="1"/>
  <c r="G89"/>
</calcChain>
</file>

<file path=xl/sharedStrings.xml><?xml version="1.0" encoding="utf-8"?>
<sst xmlns="http://schemas.openxmlformats.org/spreadsheetml/2006/main" count="148" uniqueCount="29">
  <si>
    <t>Sr. No.</t>
  </si>
  <si>
    <t>Floor No.</t>
  </si>
  <si>
    <t>Total</t>
  </si>
  <si>
    <t xml:space="preserve">  Flat No.</t>
  </si>
  <si>
    <t>CA</t>
  </si>
  <si>
    <t>Comp.</t>
  </si>
  <si>
    <t>B</t>
  </si>
  <si>
    <t xml:space="preserve">As per Approved Plan / RERA Carpet Area in 
Sq. Ft. 
</t>
  </si>
  <si>
    <t>6th floor</t>
  </si>
  <si>
    <t>BUA (40%)</t>
  </si>
  <si>
    <t xml:space="preserve">As per Approved Plan Balcony Area in 
Sq. Ft. 
</t>
  </si>
  <si>
    <t xml:space="preserve">Built up Area in 
Sq. ft. 
 (Carpet Area + Balcony Area + 10%) </t>
  </si>
  <si>
    <r>
      <t xml:space="preserve">Fair Market Value                        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  <scheme val="minor"/>
      </rPr>
      <t xml:space="preserve">
</t>
    </r>
  </si>
  <si>
    <r>
      <t xml:space="preserve">Realizable Value                             in </t>
    </r>
    <r>
      <rPr>
        <b/>
        <sz val="7"/>
        <color theme="1"/>
        <rFont val="Rupee Foradian"/>
        <family val="2"/>
      </rPr>
      <t>`</t>
    </r>
  </si>
  <si>
    <r>
      <t xml:space="preserve">Distress Sale Value                         in </t>
    </r>
    <r>
      <rPr>
        <b/>
        <sz val="7"/>
        <color theme="1"/>
        <rFont val="Rupee Foradian"/>
        <family val="2"/>
      </rPr>
      <t>`</t>
    </r>
  </si>
  <si>
    <r>
      <t xml:space="preserve">Expected Rent per month                in </t>
    </r>
    <r>
      <rPr>
        <b/>
        <sz val="7"/>
        <color theme="1"/>
        <rFont val="Rupee Foradian"/>
        <family val="2"/>
      </rPr>
      <t>`</t>
    </r>
  </si>
  <si>
    <t xml:space="preserve">A
</t>
  </si>
  <si>
    <t>2BHK</t>
  </si>
  <si>
    <t>Bal</t>
  </si>
  <si>
    <t>1st</t>
  </si>
  <si>
    <t xml:space="preserve">Carpet Area + Balcony Area 
Sq. ft. 
</t>
  </si>
  <si>
    <r>
      <t xml:space="preserve">Rate per 
Sq. ft. on (Total Carpet Area + Balcony Area + 
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</si>
  <si>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t xml:space="preserve">A + B </t>
  </si>
  <si>
    <t xml:space="preserve">(A + B) + 10% </t>
  </si>
  <si>
    <t>3BHK</t>
  </si>
  <si>
    <t>2BHK (Duplex)</t>
  </si>
  <si>
    <t>(Duplex)</t>
  </si>
  <si>
    <t xml:space="preserve">2 To 11 </t>
  </si>
  <si>
    <t>Same Area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</si>
</sst>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Open Sans"/>
      <family val="2"/>
    </font>
    <font>
      <sz val="10"/>
      <color rgb="FF000000"/>
      <name val="Arial Narrow"/>
      <family val="2"/>
    </font>
    <font>
      <sz val="11"/>
      <color rgb="FFFF0000"/>
      <name val="Calibri"/>
      <family val="2"/>
      <scheme val="minor"/>
    </font>
    <font>
      <b/>
      <sz val="9"/>
      <color theme="1"/>
      <name val="Arial Narrow"/>
      <family val="2"/>
    </font>
    <font>
      <b/>
      <sz val="7"/>
      <color theme="1"/>
      <name val="Arial Narrow"/>
      <family val="2"/>
    </font>
    <font>
      <sz val="9"/>
      <color theme="1"/>
      <name val="Arial Narrow"/>
      <family val="2"/>
    </font>
    <font>
      <b/>
      <sz val="7"/>
      <color theme="1"/>
      <name val="Rupee Foradian"/>
      <family val="2"/>
    </font>
    <font>
      <b/>
      <sz val="7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/>
      <top/>
      <bottom style="medium">
        <color rgb="FFDDDDDD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2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9">
    <xf numFmtId="0" fontId="0" fillId="0" borderId="0" xfId="0"/>
    <xf numFmtId="1" fontId="0" fillId="0" borderId="0" xfId="0" applyNumberFormat="1"/>
    <xf numFmtId="164" fontId="0" fillId="0" borderId="0" xfId="0" applyNumberFormat="1"/>
    <xf numFmtId="0" fontId="0" fillId="2" borderId="4" xfId="0" applyFill="1" applyBorder="1"/>
    <xf numFmtId="0" fontId="0" fillId="2" borderId="0" xfId="0" applyFill="1"/>
    <xf numFmtId="164" fontId="0" fillId="0" borderId="0" xfId="3" applyFont="1"/>
    <xf numFmtId="164" fontId="4" fillId="0" borderId="0" xfId="0" applyNumberFormat="1" applyFont="1" applyAlignment="1">
      <alignment horizontal="center" vertical="center" wrapText="1"/>
    </xf>
    <xf numFmtId="0" fontId="5" fillId="0" borderId="0" xfId="0" applyFont="1"/>
    <xf numFmtId="0" fontId="0" fillId="5" borderId="0" xfId="0" applyFill="1"/>
    <xf numFmtId="10" fontId="0" fillId="5" borderId="0" xfId="0" applyNumberFormat="1" applyFill="1"/>
    <xf numFmtId="0" fontId="2" fillId="0" borderId="0" xfId="0" applyFont="1" applyAlignment="1">
      <alignment horizontal="center"/>
    </xf>
    <xf numFmtId="0" fontId="3" fillId="2" borderId="3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7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0" fillId="4" borderId="0" xfId="0" applyFont="1" applyFill="1"/>
    <xf numFmtId="0" fontId="0" fillId="0" borderId="0" xfId="0" applyFont="1"/>
    <xf numFmtId="1" fontId="0" fillId="0" borderId="0" xfId="0" applyNumberFormat="1" applyFont="1"/>
    <xf numFmtId="0" fontId="0" fillId="0" borderId="0" xfId="0" applyFont="1" applyAlignment="1">
      <alignment wrapText="1"/>
    </xf>
    <xf numFmtId="1" fontId="8" fillId="0" borderId="1" xfId="0" applyNumberFormat="1" applyFont="1" applyBorder="1" applyAlignment="1">
      <alignment horizontal="center" vertical="center" wrapText="1"/>
    </xf>
    <xf numFmtId="164" fontId="0" fillId="0" borderId="0" xfId="0" applyNumberFormat="1" applyFont="1"/>
    <xf numFmtId="164" fontId="11" fillId="0" borderId="5" xfId="3" applyFont="1" applyFill="1" applyBorder="1" applyAlignment="1">
      <alignment horizontal="center" vertical="center" wrapText="1"/>
    </xf>
    <xf numFmtId="165" fontId="8" fillId="0" borderId="1" xfId="3" applyNumberFormat="1" applyFont="1" applyBorder="1" applyAlignment="1">
      <alignment horizontal="center" vertical="center" wrapText="1"/>
    </xf>
    <xf numFmtId="1" fontId="8" fillId="0" borderId="1" xfId="2" applyNumberFormat="1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64" fontId="2" fillId="0" borderId="0" xfId="0" applyNumberFormat="1" applyFont="1"/>
    <xf numFmtId="1" fontId="8" fillId="0" borderId="1" xfId="2" applyNumberFormat="1" applyFont="1" applyFill="1" applyBorder="1" applyAlignment="1">
      <alignment horizontal="center" vertical="top" wrapText="1"/>
    </xf>
    <xf numFmtId="1" fontId="13" fillId="0" borderId="1" xfId="0" applyNumberFormat="1" applyFont="1" applyBorder="1"/>
    <xf numFmtId="0" fontId="14" fillId="0" borderId="1" xfId="0" applyFont="1" applyBorder="1"/>
    <xf numFmtId="165" fontId="13" fillId="0" borderId="1" xfId="0" applyNumberFormat="1" applyFont="1" applyBorder="1"/>
    <xf numFmtId="165" fontId="13" fillId="0" borderId="1" xfId="3" applyNumberFormat="1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1" fontId="8" fillId="0" borderId="1" xfId="0" applyNumberFormat="1" applyFont="1" applyBorder="1"/>
    <xf numFmtId="0" fontId="2" fillId="6" borderId="1" xfId="0" applyFont="1" applyFill="1" applyBorder="1" applyAlignment="1">
      <alignment horizontal="center"/>
    </xf>
    <xf numFmtId="0" fontId="5" fillId="6" borderId="0" xfId="0" applyFont="1" applyFill="1"/>
    <xf numFmtId="0" fontId="0" fillId="6" borderId="0" xfId="0" applyFill="1"/>
    <xf numFmtId="0" fontId="6" fillId="6" borderId="1" xfId="0" applyFont="1" applyFill="1" applyBorder="1" applyAlignment="1">
      <alignment horizontal="center" vertical="top" wrapText="1"/>
    </xf>
    <xf numFmtId="0" fontId="6" fillId="6" borderId="5" xfId="0" applyFont="1" applyFill="1" applyBorder="1" applyAlignment="1">
      <alignment horizontal="center" vertical="top" wrapText="1"/>
    </xf>
    <xf numFmtId="1" fontId="6" fillId="6" borderId="5" xfId="0" applyNumberFormat="1" applyFont="1" applyFill="1" applyBorder="1" applyAlignment="1">
      <alignment horizontal="center"/>
    </xf>
    <xf numFmtId="1" fontId="6" fillId="6" borderId="6" xfId="0" applyNumberFormat="1" applyFont="1" applyFill="1" applyBorder="1" applyAlignment="1">
      <alignment horizontal="center"/>
    </xf>
    <xf numFmtId="165" fontId="6" fillId="7" borderId="5" xfId="0" applyNumberFormat="1" applyFont="1" applyFill="1" applyBorder="1" applyAlignment="1">
      <alignment horizontal="center" vertical="center" wrapText="1"/>
    </xf>
    <xf numFmtId="165" fontId="6" fillId="7" borderId="2" xfId="0" applyNumberFormat="1" applyFont="1" applyFill="1" applyBorder="1" applyAlignment="1">
      <alignment horizontal="center" vertical="center" wrapText="1"/>
    </xf>
    <xf numFmtId="1" fontId="0" fillId="6" borderId="0" xfId="0" applyNumberFormat="1" applyFont="1" applyFill="1"/>
    <xf numFmtId="164" fontId="0" fillId="6" borderId="0" xfId="3" applyFont="1" applyFill="1"/>
    <xf numFmtId="164" fontId="4" fillId="6" borderId="0" xfId="0" applyNumberFormat="1" applyFont="1" applyFill="1" applyAlignment="1">
      <alignment horizontal="center" vertical="center" wrapText="1"/>
    </xf>
    <xf numFmtId="165" fontId="6" fillId="7" borderId="0" xfId="0" applyNumberFormat="1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/>
    </xf>
    <xf numFmtId="1" fontId="2" fillId="6" borderId="1" xfId="0" applyNumberFormat="1" applyFont="1" applyFill="1" applyBorder="1" applyAlignment="1">
      <alignment horizontal="center"/>
    </xf>
    <xf numFmtId="164" fontId="2" fillId="6" borderId="1" xfId="3" applyFont="1" applyFill="1" applyBorder="1"/>
    <xf numFmtId="164" fontId="2" fillId="6" borderId="1" xfId="0" applyNumberFormat="1" applyFont="1" applyFill="1" applyBorder="1"/>
    <xf numFmtId="0" fontId="0" fillId="6" borderId="0" xfId="0" applyFont="1" applyFill="1"/>
    <xf numFmtId="164" fontId="2" fillId="6" borderId="7" xfId="0" applyNumberFormat="1" applyFont="1" applyFill="1" applyBorder="1"/>
    <xf numFmtId="0" fontId="2" fillId="6" borderId="8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</cellXfs>
  <cellStyles count="62">
    <cellStyle name="Comma" xfId="3" builtinId="3"/>
    <cellStyle name="Comma 2" xfId="1"/>
    <cellStyle name="Comma 2 10" xfId="23"/>
    <cellStyle name="Comma 2 11" xfId="25"/>
    <cellStyle name="Comma 2 12" xfId="27"/>
    <cellStyle name="Comma 2 13" xfId="29"/>
    <cellStyle name="Comma 2 14" xfId="30"/>
    <cellStyle name="Comma 2 15" xfId="31"/>
    <cellStyle name="Comma 2 16" xfId="33"/>
    <cellStyle name="Comma 2 17" xfId="37"/>
    <cellStyle name="Comma 2 18" xfId="38"/>
    <cellStyle name="Comma 2 19" xfId="41"/>
    <cellStyle name="Comma 2 2" xfId="7"/>
    <cellStyle name="Comma 2 2 10" xfId="18"/>
    <cellStyle name="Comma 2 2 11" xfId="20"/>
    <cellStyle name="Comma 2 2 12" xfId="22"/>
    <cellStyle name="Comma 2 2 13" xfId="24"/>
    <cellStyle name="Comma 2 2 14" xfId="26"/>
    <cellStyle name="Comma 2 2 15" xfId="28"/>
    <cellStyle name="Comma 2 2 16" xfId="32"/>
    <cellStyle name="Comma 2 2 17" xfId="35"/>
    <cellStyle name="Comma 2 2 18" xfId="34"/>
    <cellStyle name="Comma 2 2 19" xfId="39"/>
    <cellStyle name="Comma 2 2 2" xfId="5"/>
    <cellStyle name="Comma 2 2 20" xfId="36"/>
    <cellStyle name="Comma 2 2 21" xfId="40"/>
    <cellStyle name="Comma 2 2 22" xfId="42"/>
    <cellStyle name="Comma 2 2 23" xfId="44"/>
    <cellStyle name="Comma 2 2 24" xfId="46"/>
    <cellStyle name="Comma 2 2 25" xfId="48"/>
    <cellStyle name="Comma 2 2 26" xfId="50"/>
    <cellStyle name="Comma 2 2 27" xfId="52"/>
    <cellStyle name="Comma 2 2 28" xfId="54"/>
    <cellStyle name="Comma 2 2 29" xfId="56"/>
    <cellStyle name="Comma 2 2 3" xfId="4"/>
    <cellStyle name="Comma 2 2 30" xfId="58"/>
    <cellStyle name="Comma 2 2 4" xfId="6"/>
    <cellStyle name="Comma 2 2 5" xfId="8"/>
    <cellStyle name="Comma 2 2 6" xfId="10"/>
    <cellStyle name="Comma 2 2 7" xfId="12"/>
    <cellStyle name="Comma 2 2 8" xfId="14"/>
    <cellStyle name="Comma 2 2 9" xfId="16"/>
    <cellStyle name="Comma 2 20" xfId="43"/>
    <cellStyle name="Comma 2 21" xfId="45"/>
    <cellStyle name="Comma 2 22" xfId="47"/>
    <cellStyle name="Comma 2 23" xfId="49"/>
    <cellStyle name="Comma 2 24" xfId="51"/>
    <cellStyle name="Comma 2 25" xfId="53"/>
    <cellStyle name="Comma 2 26" xfId="55"/>
    <cellStyle name="Comma 2 27" xfId="57"/>
    <cellStyle name="Comma 2 28" xfId="59"/>
    <cellStyle name="Comma 2 29" xfId="60"/>
    <cellStyle name="Comma 2 3" xfId="9"/>
    <cellStyle name="Comma 2 30" xfId="61"/>
    <cellStyle name="Comma 2 4" xfId="11"/>
    <cellStyle name="Comma 2 5" xfId="13"/>
    <cellStyle name="Comma 2 6" xfId="15"/>
    <cellStyle name="Comma 2 7" xfId="17"/>
    <cellStyle name="Comma 2 8" xfId="19"/>
    <cellStyle name="Comma 2 9" xfId="21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28575</xdr:rowOff>
    </xdr:from>
    <xdr:to>
      <xdr:col>10</xdr:col>
      <xdr:colOff>381000</xdr:colOff>
      <xdr:row>31</xdr:row>
      <xdr:rowOff>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600" y="28575"/>
          <a:ext cx="6248400" cy="58769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180975</xdr:rowOff>
    </xdr:from>
    <xdr:to>
      <xdr:col>10</xdr:col>
      <xdr:colOff>76200</xdr:colOff>
      <xdr:row>20</xdr:row>
      <xdr:rowOff>28575</xdr:rowOff>
    </xdr:to>
    <xdr:pic>
      <xdr:nvPicPr>
        <xdr:cNvPr id="5121" name="Picture 1" descr="WhatsApp Image 2025-01-17 at 1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" y="180975"/>
          <a:ext cx="5953125" cy="36576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13</xdr:row>
      <xdr:rowOff>161925</xdr:rowOff>
    </xdr:from>
    <xdr:to>
      <xdr:col>10</xdr:col>
      <xdr:colOff>342900</xdr:colOff>
      <xdr:row>34</xdr:row>
      <xdr:rowOff>123825</xdr:rowOff>
    </xdr:to>
    <xdr:pic>
      <xdr:nvPicPr>
        <xdr:cNvPr id="6145" name="Picture 1" descr="WhatsApp Image 2025-01-17 at 1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5775" y="2638425"/>
          <a:ext cx="5953125" cy="39624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0</xdr:row>
      <xdr:rowOff>152400</xdr:rowOff>
    </xdr:from>
    <xdr:to>
      <xdr:col>10</xdr:col>
      <xdr:colOff>28575</xdr:colOff>
      <xdr:row>19</xdr:row>
      <xdr:rowOff>95250</xdr:rowOff>
    </xdr:to>
    <xdr:pic>
      <xdr:nvPicPr>
        <xdr:cNvPr id="7169" name="Picture 1" descr="WhatsApp Image 2025-01-17 at 1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52400"/>
          <a:ext cx="5724525" cy="35623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0</xdr:row>
      <xdr:rowOff>161925</xdr:rowOff>
    </xdr:from>
    <xdr:to>
      <xdr:col>9</xdr:col>
      <xdr:colOff>495300</xdr:colOff>
      <xdr:row>20</xdr:row>
      <xdr:rowOff>133350</xdr:rowOff>
    </xdr:to>
    <xdr:pic>
      <xdr:nvPicPr>
        <xdr:cNvPr id="81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7175" y="161925"/>
          <a:ext cx="5724525" cy="37814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95"/>
  <sheetViews>
    <sheetView tabSelected="1" topLeftCell="A41" zoomScale="130" zoomScaleNormal="130" workbookViewId="0">
      <selection activeCell="A52" sqref="A52"/>
    </sheetView>
  </sheetViews>
  <sheetFormatPr defaultRowHeight="15"/>
  <cols>
    <col min="1" max="1" width="4.28515625" style="27" customWidth="1"/>
    <col min="2" max="2" width="5.5703125" style="28" customWidth="1"/>
    <col min="3" max="3" width="7" style="28" customWidth="1"/>
    <col min="4" max="4" width="10.42578125" style="28" customWidth="1"/>
    <col min="5" max="5" width="7.140625" style="28" customWidth="1"/>
    <col min="6" max="6" width="6.85546875" style="28" customWidth="1"/>
    <col min="7" max="7" width="6.5703125" style="28" customWidth="1"/>
    <col min="8" max="8" width="12.140625" style="28" customWidth="1"/>
    <col min="9" max="9" width="6.85546875" style="28" customWidth="1"/>
    <col min="10" max="10" width="10.5703125" style="28" customWidth="1"/>
    <col min="11" max="11" width="11.7109375" style="28" customWidth="1"/>
    <col min="12" max="12" width="11" style="28" customWidth="1"/>
    <col min="13" max="13" width="6.7109375" style="28" customWidth="1"/>
    <col min="14" max="14" width="9.140625" style="28"/>
    <col min="15" max="15" width="20.5703125" style="28" customWidth="1"/>
    <col min="16" max="16" width="19.42578125" customWidth="1"/>
    <col min="19" max="19" width="16.5703125" customWidth="1"/>
    <col min="20" max="21" width="13.140625" bestFit="1" customWidth="1"/>
    <col min="22" max="22" width="10.5703125" customWidth="1"/>
    <col min="23" max="23" width="11.85546875" customWidth="1"/>
  </cols>
  <sheetData>
    <row r="1" spans="1:23" ht="96.75" customHeight="1">
      <c r="A1" s="16" t="s">
        <v>0</v>
      </c>
      <c r="B1" s="17" t="s">
        <v>3</v>
      </c>
      <c r="C1" s="17" t="s">
        <v>1</v>
      </c>
      <c r="D1" s="17" t="s">
        <v>5</v>
      </c>
      <c r="E1" s="18" t="s">
        <v>7</v>
      </c>
      <c r="F1" s="19" t="s">
        <v>10</v>
      </c>
      <c r="G1" s="19" t="s">
        <v>20</v>
      </c>
      <c r="H1" s="17" t="s">
        <v>11</v>
      </c>
      <c r="I1" s="17" t="s">
        <v>21</v>
      </c>
      <c r="J1" s="17" t="s">
        <v>12</v>
      </c>
      <c r="K1" s="17" t="s">
        <v>13</v>
      </c>
      <c r="L1" s="17" t="s">
        <v>14</v>
      </c>
      <c r="M1" s="17" t="s">
        <v>15</v>
      </c>
    </row>
    <row r="2" spans="1:23" ht="17.25" customHeight="1">
      <c r="A2" s="16"/>
      <c r="B2" s="17"/>
      <c r="C2" s="36"/>
      <c r="D2" s="37"/>
      <c r="E2" s="19" t="s">
        <v>16</v>
      </c>
      <c r="F2" s="19" t="s">
        <v>6</v>
      </c>
      <c r="G2" s="19" t="s">
        <v>22</v>
      </c>
      <c r="H2" s="17" t="s">
        <v>23</v>
      </c>
      <c r="I2" s="17"/>
      <c r="J2" s="17"/>
      <c r="K2" s="17"/>
      <c r="L2" s="17"/>
      <c r="M2" s="17"/>
    </row>
    <row r="3" spans="1:23">
      <c r="A3" s="20">
        <v>1</v>
      </c>
      <c r="B3" s="21">
        <v>101</v>
      </c>
      <c r="C3" s="22">
        <v>1</v>
      </c>
      <c r="D3" s="23" t="s">
        <v>17</v>
      </c>
      <c r="E3" s="47">
        <v>667</v>
      </c>
      <c r="F3" s="47">
        <v>135</v>
      </c>
      <c r="G3" s="24">
        <f>E3+F3</f>
        <v>802</v>
      </c>
      <c r="H3" s="25">
        <f>G3*1.1</f>
        <v>882.2</v>
      </c>
      <c r="I3" s="31">
        <v>6800</v>
      </c>
      <c r="J3" s="34">
        <f>G3*I3</f>
        <v>5453600</v>
      </c>
      <c r="K3" s="34">
        <f>J3*0.95</f>
        <v>5180920</v>
      </c>
      <c r="L3" s="34">
        <f>J3*0.8</f>
        <v>4362880</v>
      </c>
      <c r="M3" s="35">
        <f>MROUND((J3*0.025/12),500)</f>
        <v>11500</v>
      </c>
      <c r="O3" s="32">
        <f>G3*1.4</f>
        <v>1122.8</v>
      </c>
      <c r="P3">
        <f>J3/O3</f>
        <v>4857.1428571428578</v>
      </c>
      <c r="S3" s="5">
        <f>Q3*6000</f>
        <v>0</v>
      </c>
      <c r="T3" s="5"/>
      <c r="U3" s="5"/>
      <c r="V3" s="2"/>
      <c r="W3" s="2"/>
    </row>
    <row r="4" spans="1:23">
      <c r="A4" s="20">
        <v>2</v>
      </c>
      <c r="B4" s="26">
        <v>102</v>
      </c>
      <c r="C4" s="22">
        <v>1</v>
      </c>
      <c r="D4" s="23" t="s">
        <v>17</v>
      </c>
      <c r="E4" s="47">
        <v>664</v>
      </c>
      <c r="F4" s="47">
        <v>93</v>
      </c>
      <c r="G4" s="24">
        <f t="shared" ref="G4:G54" si="0">E4+F4</f>
        <v>757</v>
      </c>
      <c r="H4" s="25">
        <f t="shared" ref="H4:H54" si="1">G4*1.1</f>
        <v>832.7</v>
      </c>
      <c r="I4" s="31">
        <v>6800</v>
      </c>
      <c r="J4" s="34">
        <f t="shared" ref="J4:J30" si="2">G4*I4</f>
        <v>5147600</v>
      </c>
      <c r="K4" s="34">
        <f t="shared" ref="K4:K30" si="3">J4*0.95</f>
        <v>4890220</v>
      </c>
      <c r="L4" s="34">
        <f t="shared" ref="L4:L30" si="4">J4*0.8</f>
        <v>4118080</v>
      </c>
      <c r="M4" s="35">
        <f t="shared" ref="M4:M30" si="5">MROUND((J4*0.025/12),500)</f>
        <v>10500</v>
      </c>
      <c r="S4" s="5"/>
      <c r="T4" s="5"/>
      <c r="U4" s="5"/>
      <c r="V4" s="2"/>
      <c r="W4" s="2"/>
    </row>
    <row r="5" spans="1:23">
      <c r="A5" s="20">
        <v>3</v>
      </c>
      <c r="B5" s="26">
        <v>103</v>
      </c>
      <c r="C5" s="22">
        <v>1</v>
      </c>
      <c r="D5" s="23" t="s">
        <v>17</v>
      </c>
      <c r="E5" s="47">
        <v>757</v>
      </c>
      <c r="F5" s="47">
        <v>137</v>
      </c>
      <c r="G5" s="24">
        <f t="shared" si="0"/>
        <v>894</v>
      </c>
      <c r="H5" s="25">
        <f t="shared" si="1"/>
        <v>983.40000000000009</v>
      </c>
      <c r="I5" s="31">
        <v>6800</v>
      </c>
      <c r="J5" s="34">
        <f t="shared" si="2"/>
        <v>6079200</v>
      </c>
      <c r="K5" s="34">
        <f t="shared" si="3"/>
        <v>5775240</v>
      </c>
      <c r="L5" s="34">
        <f t="shared" si="4"/>
        <v>4863360</v>
      </c>
      <c r="M5" s="35">
        <f t="shared" si="5"/>
        <v>12500</v>
      </c>
      <c r="S5" s="5"/>
      <c r="T5" s="5"/>
      <c r="U5" s="5"/>
      <c r="V5" s="2"/>
      <c r="W5" s="2"/>
    </row>
    <row r="6" spans="1:23">
      <c r="A6" s="20">
        <v>4</v>
      </c>
      <c r="B6" s="26">
        <v>104</v>
      </c>
      <c r="C6" s="22">
        <v>1</v>
      </c>
      <c r="D6" s="23" t="s">
        <v>24</v>
      </c>
      <c r="E6" s="47">
        <v>857</v>
      </c>
      <c r="F6" s="47">
        <v>163</v>
      </c>
      <c r="G6" s="24">
        <f t="shared" si="0"/>
        <v>1020</v>
      </c>
      <c r="H6" s="25">
        <f t="shared" si="1"/>
        <v>1122</v>
      </c>
      <c r="I6" s="31">
        <v>6800</v>
      </c>
      <c r="J6" s="34">
        <f t="shared" si="2"/>
        <v>6936000</v>
      </c>
      <c r="K6" s="34">
        <f t="shared" si="3"/>
        <v>6589200</v>
      </c>
      <c r="L6" s="34">
        <f t="shared" si="4"/>
        <v>5548800</v>
      </c>
      <c r="M6" s="35">
        <f t="shared" si="5"/>
        <v>14500</v>
      </c>
      <c r="S6" s="5"/>
      <c r="T6" s="5"/>
      <c r="U6" s="5"/>
      <c r="V6" s="2"/>
      <c r="W6" s="2"/>
    </row>
    <row r="7" spans="1:23">
      <c r="A7" s="20">
        <v>5</v>
      </c>
      <c r="B7" s="26">
        <v>201</v>
      </c>
      <c r="C7" s="22">
        <v>2</v>
      </c>
      <c r="D7" s="23" t="s">
        <v>17</v>
      </c>
      <c r="E7" s="47">
        <v>666</v>
      </c>
      <c r="F7" s="47">
        <v>118</v>
      </c>
      <c r="G7" s="24">
        <f t="shared" si="0"/>
        <v>784</v>
      </c>
      <c r="H7" s="25">
        <f t="shared" si="1"/>
        <v>862.40000000000009</v>
      </c>
      <c r="I7" s="31">
        <v>6850</v>
      </c>
      <c r="J7" s="34">
        <f t="shared" si="2"/>
        <v>5370400</v>
      </c>
      <c r="K7" s="34">
        <f t="shared" si="3"/>
        <v>5101880</v>
      </c>
      <c r="L7" s="34">
        <f t="shared" si="4"/>
        <v>4296320</v>
      </c>
      <c r="M7" s="35">
        <f t="shared" si="5"/>
        <v>11000</v>
      </c>
      <c r="S7" s="5"/>
      <c r="T7" s="5"/>
      <c r="U7" s="5"/>
      <c r="V7" s="2"/>
      <c r="W7" s="2"/>
    </row>
    <row r="8" spans="1:23">
      <c r="A8" s="20">
        <v>6</v>
      </c>
      <c r="B8" s="26">
        <v>202</v>
      </c>
      <c r="C8" s="22">
        <v>2</v>
      </c>
      <c r="D8" s="23" t="s">
        <v>17</v>
      </c>
      <c r="E8" s="47">
        <v>664</v>
      </c>
      <c r="F8" s="47">
        <v>93</v>
      </c>
      <c r="G8" s="24">
        <f t="shared" si="0"/>
        <v>757</v>
      </c>
      <c r="H8" s="25">
        <f t="shared" si="1"/>
        <v>832.7</v>
      </c>
      <c r="I8" s="31">
        <v>6850</v>
      </c>
      <c r="J8" s="34">
        <f t="shared" si="2"/>
        <v>5185450</v>
      </c>
      <c r="K8" s="34">
        <f t="shared" si="3"/>
        <v>4926177.5</v>
      </c>
      <c r="L8" s="34">
        <f t="shared" si="4"/>
        <v>4148360</v>
      </c>
      <c r="M8" s="35">
        <f t="shared" si="5"/>
        <v>11000</v>
      </c>
      <c r="S8" s="5"/>
      <c r="T8" s="5"/>
      <c r="U8" s="5"/>
      <c r="V8" s="2"/>
      <c r="W8" s="2"/>
    </row>
    <row r="9" spans="1:23">
      <c r="A9" s="20">
        <v>7</v>
      </c>
      <c r="B9" s="26">
        <v>203</v>
      </c>
      <c r="C9" s="22">
        <v>2</v>
      </c>
      <c r="D9" s="23" t="s">
        <v>17</v>
      </c>
      <c r="E9" s="47">
        <v>665</v>
      </c>
      <c r="F9" s="47">
        <v>122</v>
      </c>
      <c r="G9" s="24">
        <f t="shared" si="0"/>
        <v>787</v>
      </c>
      <c r="H9" s="25">
        <f t="shared" si="1"/>
        <v>865.7</v>
      </c>
      <c r="I9" s="31">
        <v>6850</v>
      </c>
      <c r="J9" s="34">
        <f t="shared" si="2"/>
        <v>5390950</v>
      </c>
      <c r="K9" s="34">
        <f t="shared" si="3"/>
        <v>5121402.5</v>
      </c>
      <c r="L9" s="34">
        <f t="shared" si="4"/>
        <v>4312760</v>
      </c>
      <c r="M9" s="35">
        <f t="shared" si="5"/>
        <v>11000</v>
      </c>
      <c r="S9" s="5"/>
      <c r="T9" s="5"/>
      <c r="U9" s="5"/>
      <c r="V9" s="2"/>
      <c r="W9" s="2"/>
    </row>
    <row r="10" spans="1:23">
      <c r="A10" s="20">
        <v>8</v>
      </c>
      <c r="B10" s="26">
        <v>204</v>
      </c>
      <c r="C10" s="22">
        <v>2</v>
      </c>
      <c r="D10" s="23" t="s">
        <v>24</v>
      </c>
      <c r="E10" s="47">
        <v>855</v>
      </c>
      <c r="F10" s="47">
        <v>146</v>
      </c>
      <c r="G10" s="24">
        <f t="shared" si="0"/>
        <v>1001</v>
      </c>
      <c r="H10" s="25">
        <f t="shared" si="1"/>
        <v>1101.1000000000001</v>
      </c>
      <c r="I10" s="31">
        <v>6850</v>
      </c>
      <c r="J10" s="34">
        <f t="shared" si="2"/>
        <v>6856850</v>
      </c>
      <c r="K10" s="34">
        <f t="shared" si="3"/>
        <v>6514007.5</v>
      </c>
      <c r="L10" s="34">
        <f t="shared" si="4"/>
        <v>5485480</v>
      </c>
      <c r="M10" s="35">
        <f t="shared" si="5"/>
        <v>14500</v>
      </c>
      <c r="S10" s="5"/>
      <c r="T10" s="5"/>
      <c r="U10" s="5"/>
      <c r="V10" s="2"/>
      <c r="W10" s="2"/>
    </row>
    <row r="11" spans="1:23">
      <c r="A11" s="20">
        <v>9</v>
      </c>
      <c r="B11" s="26">
        <v>301</v>
      </c>
      <c r="C11" s="22">
        <v>3</v>
      </c>
      <c r="D11" s="23" t="s">
        <v>17</v>
      </c>
      <c r="E11" s="47">
        <v>666</v>
      </c>
      <c r="F11" s="47">
        <v>118</v>
      </c>
      <c r="G11" s="24">
        <f t="shared" si="0"/>
        <v>784</v>
      </c>
      <c r="H11" s="25">
        <f t="shared" si="1"/>
        <v>862.40000000000009</v>
      </c>
      <c r="I11" s="31">
        <v>6900</v>
      </c>
      <c r="J11" s="34">
        <f t="shared" si="2"/>
        <v>5409600</v>
      </c>
      <c r="K11" s="34">
        <f t="shared" si="3"/>
        <v>5139120</v>
      </c>
      <c r="L11" s="34">
        <f t="shared" si="4"/>
        <v>4327680</v>
      </c>
      <c r="M11" s="35">
        <f t="shared" si="5"/>
        <v>11500</v>
      </c>
      <c r="S11" s="5"/>
      <c r="T11" s="5"/>
      <c r="U11" s="5"/>
      <c r="V11" s="2"/>
      <c r="W11" s="2"/>
    </row>
    <row r="12" spans="1:23">
      <c r="A12" s="20">
        <v>10</v>
      </c>
      <c r="B12" s="21">
        <v>302</v>
      </c>
      <c r="C12" s="22">
        <v>2</v>
      </c>
      <c r="D12" s="23" t="s">
        <v>17</v>
      </c>
      <c r="E12" s="47">
        <v>664</v>
      </c>
      <c r="F12" s="47">
        <v>93</v>
      </c>
      <c r="G12" s="24">
        <f t="shared" si="0"/>
        <v>757</v>
      </c>
      <c r="H12" s="25">
        <f t="shared" si="1"/>
        <v>832.7</v>
      </c>
      <c r="I12" s="31">
        <v>6900</v>
      </c>
      <c r="J12" s="34">
        <f t="shared" si="2"/>
        <v>5223300</v>
      </c>
      <c r="K12" s="34">
        <f t="shared" si="3"/>
        <v>4962135</v>
      </c>
      <c r="L12" s="34">
        <f t="shared" si="4"/>
        <v>4178640</v>
      </c>
      <c r="M12" s="35">
        <f t="shared" si="5"/>
        <v>11000</v>
      </c>
    </row>
    <row r="13" spans="1:23">
      <c r="A13" s="20">
        <v>11</v>
      </c>
      <c r="B13" s="26">
        <v>303</v>
      </c>
      <c r="C13" s="22">
        <v>3</v>
      </c>
      <c r="D13" s="23" t="s">
        <v>17</v>
      </c>
      <c r="E13" s="47">
        <v>665</v>
      </c>
      <c r="F13" s="47">
        <v>122</v>
      </c>
      <c r="G13" s="24">
        <f t="shared" si="0"/>
        <v>787</v>
      </c>
      <c r="H13" s="25">
        <f t="shared" si="1"/>
        <v>865.7</v>
      </c>
      <c r="I13" s="31">
        <v>6900</v>
      </c>
      <c r="J13" s="34">
        <f t="shared" si="2"/>
        <v>5430300</v>
      </c>
      <c r="K13" s="34">
        <f t="shared" si="3"/>
        <v>5158785</v>
      </c>
      <c r="L13" s="34">
        <f t="shared" si="4"/>
        <v>4344240</v>
      </c>
      <c r="M13" s="35">
        <f t="shared" si="5"/>
        <v>11500</v>
      </c>
    </row>
    <row r="14" spans="1:23">
      <c r="A14" s="20">
        <v>12</v>
      </c>
      <c r="B14" s="21">
        <v>304</v>
      </c>
      <c r="C14" s="22">
        <v>3</v>
      </c>
      <c r="D14" s="23" t="s">
        <v>24</v>
      </c>
      <c r="E14" s="47">
        <v>855</v>
      </c>
      <c r="F14" s="47">
        <v>146</v>
      </c>
      <c r="G14" s="24">
        <f t="shared" si="0"/>
        <v>1001</v>
      </c>
      <c r="H14" s="25">
        <f t="shared" si="1"/>
        <v>1101.1000000000001</v>
      </c>
      <c r="I14" s="31">
        <v>6900</v>
      </c>
      <c r="J14" s="34">
        <f t="shared" si="2"/>
        <v>6906900</v>
      </c>
      <c r="K14" s="34">
        <f t="shared" si="3"/>
        <v>6561555</v>
      </c>
      <c r="L14" s="34">
        <f t="shared" si="4"/>
        <v>5525520</v>
      </c>
      <c r="M14" s="35">
        <f t="shared" si="5"/>
        <v>14500</v>
      </c>
    </row>
    <row r="15" spans="1:23">
      <c r="A15" s="20">
        <v>13</v>
      </c>
      <c r="B15" s="21">
        <v>401</v>
      </c>
      <c r="C15" s="22">
        <v>4</v>
      </c>
      <c r="D15" s="23" t="s">
        <v>17</v>
      </c>
      <c r="E15" s="47">
        <v>666</v>
      </c>
      <c r="F15" s="47">
        <v>118</v>
      </c>
      <c r="G15" s="24">
        <f t="shared" si="0"/>
        <v>784</v>
      </c>
      <c r="H15" s="25">
        <f t="shared" si="1"/>
        <v>862.40000000000009</v>
      </c>
      <c r="I15" s="31">
        <v>6950</v>
      </c>
      <c r="J15" s="34">
        <f t="shared" si="2"/>
        <v>5448800</v>
      </c>
      <c r="K15" s="34">
        <f t="shared" si="3"/>
        <v>5176360</v>
      </c>
      <c r="L15" s="34">
        <f t="shared" si="4"/>
        <v>4359040</v>
      </c>
      <c r="M15" s="35">
        <f t="shared" si="5"/>
        <v>11500</v>
      </c>
    </row>
    <row r="16" spans="1:23">
      <c r="A16" s="20">
        <v>14</v>
      </c>
      <c r="B16" s="21">
        <v>402</v>
      </c>
      <c r="C16" s="22">
        <v>4</v>
      </c>
      <c r="D16" s="23" t="s">
        <v>17</v>
      </c>
      <c r="E16" s="47">
        <v>664</v>
      </c>
      <c r="F16" s="47">
        <v>93</v>
      </c>
      <c r="G16" s="24">
        <f t="shared" si="0"/>
        <v>757</v>
      </c>
      <c r="H16" s="25">
        <f t="shared" si="1"/>
        <v>832.7</v>
      </c>
      <c r="I16" s="31">
        <v>6950</v>
      </c>
      <c r="J16" s="34">
        <f t="shared" si="2"/>
        <v>5261150</v>
      </c>
      <c r="K16" s="34">
        <f t="shared" si="3"/>
        <v>4998092.5</v>
      </c>
      <c r="L16" s="34">
        <f t="shared" si="4"/>
        <v>4208920</v>
      </c>
      <c r="M16" s="35">
        <f t="shared" si="5"/>
        <v>11000</v>
      </c>
    </row>
    <row r="17" spans="1:16">
      <c r="A17" s="20">
        <v>15</v>
      </c>
      <c r="B17" s="21">
        <v>403</v>
      </c>
      <c r="C17" s="22">
        <v>4</v>
      </c>
      <c r="D17" s="23" t="s">
        <v>17</v>
      </c>
      <c r="E17" s="47">
        <v>665</v>
      </c>
      <c r="F17" s="47">
        <v>122</v>
      </c>
      <c r="G17" s="24">
        <f t="shared" si="0"/>
        <v>787</v>
      </c>
      <c r="H17" s="25">
        <f t="shared" si="1"/>
        <v>865.7</v>
      </c>
      <c r="I17" s="31">
        <v>6950</v>
      </c>
      <c r="J17" s="34">
        <f t="shared" si="2"/>
        <v>5469650</v>
      </c>
      <c r="K17" s="34">
        <f t="shared" si="3"/>
        <v>5196167.5</v>
      </c>
      <c r="L17" s="34">
        <f t="shared" si="4"/>
        <v>4375720</v>
      </c>
      <c r="M17" s="35">
        <f t="shared" si="5"/>
        <v>11500</v>
      </c>
    </row>
    <row r="18" spans="1:16">
      <c r="A18" s="20">
        <v>16</v>
      </c>
      <c r="B18" s="21">
        <v>404</v>
      </c>
      <c r="C18" s="22">
        <v>4</v>
      </c>
      <c r="D18" s="23" t="s">
        <v>24</v>
      </c>
      <c r="E18" s="47">
        <v>855</v>
      </c>
      <c r="F18" s="47">
        <v>146</v>
      </c>
      <c r="G18" s="24">
        <f t="shared" si="0"/>
        <v>1001</v>
      </c>
      <c r="H18" s="25">
        <f t="shared" si="1"/>
        <v>1101.1000000000001</v>
      </c>
      <c r="I18" s="31">
        <v>6950</v>
      </c>
      <c r="J18" s="34">
        <f t="shared" si="2"/>
        <v>6956950</v>
      </c>
      <c r="K18" s="34">
        <f t="shared" si="3"/>
        <v>6609102.5</v>
      </c>
      <c r="L18" s="34">
        <f t="shared" si="4"/>
        <v>5565560</v>
      </c>
      <c r="M18" s="35">
        <f t="shared" si="5"/>
        <v>14500</v>
      </c>
    </row>
    <row r="19" spans="1:16">
      <c r="A19" s="20">
        <v>17</v>
      </c>
      <c r="B19" s="21">
        <v>501</v>
      </c>
      <c r="C19" s="22">
        <v>5</v>
      </c>
      <c r="D19" s="23" t="s">
        <v>17</v>
      </c>
      <c r="E19" s="47">
        <v>666</v>
      </c>
      <c r="F19" s="47">
        <v>118</v>
      </c>
      <c r="G19" s="24">
        <f t="shared" si="0"/>
        <v>784</v>
      </c>
      <c r="H19" s="25">
        <f t="shared" si="1"/>
        <v>862.40000000000009</v>
      </c>
      <c r="I19" s="31">
        <v>7000</v>
      </c>
      <c r="J19" s="34">
        <f t="shared" si="2"/>
        <v>5488000</v>
      </c>
      <c r="K19" s="34">
        <f t="shared" si="3"/>
        <v>5213600</v>
      </c>
      <c r="L19" s="34">
        <f t="shared" si="4"/>
        <v>4390400</v>
      </c>
      <c r="M19" s="35">
        <f t="shared" si="5"/>
        <v>11500</v>
      </c>
    </row>
    <row r="20" spans="1:16">
      <c r="A20" s="20">
        <v>18</v>
      </c>
      <c r="B20" s="21">
        <v>502</v>
      </c>
      <c r="C20" s="22">
        <v>5</v>
      </c>
      <c r="D20" s="23" t="s">
        <v>17</v>
      </c>
      <c r="E20" s="47">
        <v>664</v>
      </c>
      <c r="F20" s="47">
        <v>93</v>
      </c>
      <c r="G20" s="24">
        <f t="shared" si="0"/>
        <v>757</v>
      </c>
      <c r="H20" s="25">
        <f t="shared" si="1"/>
        <v>832.7</v>
      </c>
      <c r="I20" s="31">
        <v>7000</v>
      </c>
      <c r="J20" s="34">
        <f t="shared" si="2"/>
        <v>5299000</v>
      </c>
      <c r="K20" s="34">
        <f t="shared" si="3"/>
        <v>5034050</v>
      </c>
      <c r="L20" s="34">
        <f t="shared" si="4"/>
        <v>4239200</v>
      </c>
      <c r="M20" s="35">
        <f t="shared" si="5"/>
        <v>11000</v>
      </c>
    </row>
    <row r="21" spans="1:16">
      <c r="A21" s="20">
        <v>19</v>
      </c>
      <c r="B21" s="21">
        <v>503</v>
      </c>
      <c r="C21" s="22">
        <v>5</v>
      </c>
      <c r="D21" s="23" t="s">
        <v>17</v>
      </c>
      <c r="E21" s="47">
        <v>665</v>
      </c>
      <c r="F21" s="47">
        <v>122</v>
      </c>
      <c r="G21" s="24">
        <f t="shared" si="0"/>
        <v>787</v>
      </c>
      <c r="H21" s="25">
        <f t="shared" si="1"/>
        <v>865.7</v>
      </c>
      <c r="I21" s="31">
        <v>7000</v>
      </c>
      <c r="J21" s="34">
        <f t="shared" si="2"/>
        <v>5509000</v>
      </c>
      <c r="K21" s="34">
        <f t="shared" si="3"/>
        <v>5233550</v>
      </c>
      <c r="L21" s="34">
        <f t="shared" si="4"/>
        <v>4407200</v>
      </c>
      <c r="M21" s="35">
        <f t="shared" si="5"/>
        <v>11500</v>
      </c>
    </row>
    <row r="22" spans="1:16">
      <c r="A22" s="20">
        <v>20</v>
      </c>
      <c r="B22" s="21">
        <v>504</v>
      </c>
      <c r="C22" s="22">
        <v>5</v>
      </c>
      <c r="D22" s="23" t="s">
        <v>24</v>
      </c>
      <c r="E22" s="47">
        <v>855</v>
      </c>
      <c r="F22" s="47">
        <v>146</v>
      </c>
      <c r="G22" s="24">
        <f t="shared" si="0"/>
        <v>1001</v>
      </c>
      <c r="H22" s="25">
        <f t="shared" si="1"/>
        <v>1101.1000000000001</v>
      </c>
      <c r="I22" s="31">
        <v>7000</v>
      </c>
      <c r="J22" s="34">
        <f t="shared" si="2"/>
        <v>7007000</v>
      </c>
      <c r="K22" s="34">
        <f t="shared" si="3"/>
        <v>6656650</v>
      </c>
      <c r="L22" s="34">
        <f t="shared" si="4"/>
        <v>5605600</v>
      </c>
      <c r="M22" s="35">
        <f t="shared" si="5"/>
        <v>14500</v>
      </c>
    </row>
    <row r="23" spans="1:16">
      <c r="A23" s="20">
        <v>21</v>
      </c>
      <c r="B23" s="21">
        <v>601</v>
      </c>
      <c r="C23" s="22">
        <v>6</v>
      </c>
      <c r="D23" s="23" t="s">
        <v>17</v>
      </c>
      <c r="E23" s="47">
        <v>666</v>
      </c>
      <c r="F23" s="47">
        <v>118</v>
      </c>
      <c r="G23" s="24">
        <f t="shared" si="0"/>
        <v>784</v>
      </c>
      <c r="H23" s="25">
        <f t="shared" si="1"/>
        <v>862.40000000000009</v>
      </c>
      <c r="I23" s="31">
        <v>7050</v>
      </c>
      <c r="J23" s="34">
        <f t="shared" si="2"/>
        <v>5527200</v>
      </c>
      <c r="K23" s="34">
        <f t="shared" si="3"/>
        <v>5250840</v>
      </c>
      <c r="L23" s="34">
        <f t="shared" si="4"/>
        <v>4421760</v>
      </c>
      <c r="M23" s="35">
        <f t="shared" si="5"/>
        <v>11500</v>
      </c>
    </row>
    <row r="24" spans="1:16">
      <c r="A24" s="20">
        <v>22</v>
      </c>
      <c r="B24" s="21">
        <v>602</v>
      </c>
      <c r="C24" s="22">
        <v>6</v>
      </c>
      <c r="D24" s="23" t="s">
        <v>17</v>
      </c>
      <c r="E24" s="47">
        <v>664</v>
      </c>
      <c r="F24" s="47">
        <v>93</v>
      </c>
      <c r="G24" s="24">
        <f t="shared" si="0"/>
        <v>757</v>
      </c>
      <c r="H24" s="25">
        <f t="shared" si="1"/>
        <v>832.7</v>
      </c>
      <c r="I24" s="31">
        <v>7050</v>
      </c>
      <c r="J24" s="34">
        <f t="shared" si="2"/>
        <v>5336850</v>
      </c>
      <c r="K24" s="34">
        <f t="shared" si="3"/>
        <v>5070007.5</v>
      </c>
      <c r="L24" s="34">
        <f t="shared" si="4"/>
        <v>4269480</v>
      </c>
      <c r="M24" s="35">
        <f t="shared" si="5"/>
        <v>11000</v>
      </c>
      <c r="P24" s="2"/>
    </row>
    <row r="25" spans="1:16">
      <c r="A25" s="20">
        <v>23</v>
      </c>
      <c r="B25" s="21">
        <v>603</v>
      </c>
      <c r="C25" s="22">
        <v>6</v>
      </c>
      <c r="D25" s="23" t="s">
        <v>17</v>
      </c>
      <c r="E25" s="47">
        <v>665</v>
      </c>
      <c r="F25" s="47">
        <v>122</v>
      </c>
      <c r="G25" s="24">
        <f t="shared" si="0"/>
        <v>787</v>
      </c>
      <c r="H25" s="25">
        <f t="shared" si="1"/>
        <v>865.7</v>
      </c>
      <c r="I25" s="31">
        <v>7050</v>
      </c>
      <c r="J25" s="34">
        <f t="shared" si="2"/>
        <v>5548350</v>
      </c>
      <c r="K25" s="34">
        <f t="shared" si="3"/>
        <v>5270932.5</v>
      </c>
      <c r="L25" s="34">
        <f t="shared" si="4"/>
        <v>4438680</v>
      </c>
      <c r="M25" s="35">
        <f t="shared" si="5"/>
        <v>11500</v>
      </c>
    </row>
    <row r="26" spans="1:16">
      <c r="A26" s="20">
        <v>24</v>
      </c>
      <c r="B26" s="21">
        <v>604</v>
      </c>
      <c r="C26" s="22">
        <v>6</v>
      </c>
      <c r="D26" s="23" t="s">
        <v>24</v>
      </c>
      <c r="E26" s="47">
        <v>885</v>
      </c>
      <c r="F26" s="47">
        <v>146</v>
      </c>
      <c r="G26" s="24">
        <f t="shared" si="0"/>
        <v>1031</v>
      </c>
      <c r="H26" s="25">
        <f t="shared" si="1"/>
        <v>1134.1000000000001</v>
      </c>
      <c r="I26" s="31">
        <v>7050</v>
      </c>
      <c r="J26" s="34">
        <f t="shared" si="2"/>
        <v>7268550</v>
      </c>
      <c r="K26" s="34">
        <f t="shared" si="3"/>
        <v>6905122.5</v>
      </c>
      <c r="L26" s="34">
        <f t="shared" si="4"/>
        <v>5814840</v>
      </c>
      <c r="M26" s="35">
        <f t="shared" si="5"/>
        <v>15000</v>
      </c>
    </row>
    <row r="27" spans="1:16">
      <c r="A27" s="20">
        <v>25</v>
      </c>
      <c r="B27" s="21">
        <v>701</v>
      </c>
      <c r="C27" s="22">
        <v>7</v>
      </c>
      <c r="D27" s="23" t="s">
        <v>17</v>
      </c>
      <c r="E27" s="47">
        <v>666</v>
      </c>
      <c r="F27" s="47">
        <v>118</v>
      </c>
      <c r="G27" s="24">
        <f t="shared" si="0"/>
        <v>784</v>
      </c>
      <c r="H27" s="25">
        <f t="shared" si="1"/>
        <v>862.40000000000009</v>
      </c>
      <c r="I27" s="31">
        <v>7100</v>
      </c>
      <c r="J27" s="34">
        <f t="shared" si="2"/>
        <v>5566400</v>
      </c>
      <c r="K27" s="34">
        <f t="shared" si="3"/>
        <v>5288080</v>
      </c>
      <c r="L27" s="34">
        <f t="shared" si="4"/>
        <v>4453120</v>
      </c>
      <c r="M27" s="35">
        <f t="shared" si="5"/>
        <v>11500</v>
      </c>
    </row>
    <row r="28" spans="1:16">
      <c r="A28" s="20">
        <v>26</v>
      </c>
      <c r="B28" s="21">
        <v>702</v>
      </c>
      <c r="C28" s="22">
        <v>7</v>
      </c>
      <c r="D28" s="23" t="s">
        <v>17</v>
      </c>
      <c r="E28" s="47">
        <v>664</v>
      </c>
      <c r="F28" s="47">
        <v>93</v>
      </c>
      <c r="G28" s="24">
        <f t="shared" si="0"/>
        <v>757</v>
      </c>
      <c r="H28" s="25">
        <f t="shared" si="1"/>
        <v>832.7</v>
      </c>
      <c r="I28" s="31">
        <v>7100</v>
      </c>
      <c r="J28" s="34">
        <f t="shared" si="2"/>
        <v>5374700</v>
      </c>
      <c r="K28" s="34">
        <f t="shared" si="3"/>
        <v>5105965</v>
      </c>
      <c r="L28" s="34">
        <f t="shared" si="4"/>
        <v>4299760</v>
      </c>
      <c r="M28" s="35">
        <f t="shared" si="5"/>
        <v>11000</v>
      </c>
    </row>
    <row r="29" spans="1:16">
      <c r="A29" s="20">
        <v>27</v>
      </c>
      <c r="B29" s="21">
        <v>703</v>
      </c>
      <c r="C29" s="22">
        <v>7</v>
      </c>
      <c r="D29" s="23" t="s">
        <v>17</v>
      </c>
      <c r="E29" s="47">
        <v>665</v>
      </c>
      <c r="F29" s="47">
        <v>122</v>
      </c>
      <c r="G29" s="24">
        <f t="shared" si="0"/>
        <v>787</v>
      </c>
      <c r="H29" s="25">
        <f t="shared" si="1"/>
        <v>865.7</v>
      </c>
      <c r="I29" s="31">
        <v>7100</v>
      </c>
      <c r="J29" s="34">
        <f t="shared" si="2"/>
        <v>5587700</v>
      </c>
      <c r="K29" s="34">
        <f t="shared" si="3"/>
        <v>5308315</v>
      </c>
      <c r="L29" s="34">
        <f t="shared" si="4"/>
        <v>4470160</v>
      </c>
      <c r="M29" s="35">
        <f t="shared" si="5"/>
        <v>11500</v>
      </c>
    </row>
    <row r="30" spans="1:16">
      <c r="A30" s="20">
        <v>28</v>
      </c>
      <c r="B30" s="21">
        <v>704</v>
      </c>
      <c r="C30" s="22">
        <v>7</v>
      </c>
      <c r="D30" s="23" t="s">
        <v>24</v>
      </c>
      <c r="E30" s="47">
        <v>855</v>
      </c>
      <c r="F30" s="47">
        <v>146</v>
      </c>
      <c r="G30" s="24">
        <f t="shared" si="0"/>
        <v>1001</v>
      </c>
      <c r="H30" s="25">
        <f t="shared" si="1"/>
        <v>1101.1000000000001</v>
      </c>
      <c r="I30" s="31">
        <v>7100</v>
      </c>
      <c r="J30" s="34">
        <f t="shared" si="2"/>
        <v>7107100</v>
      </c>
      <c r="K30" s="34">
        <f t="shared" si="3"/>
        <v>6751745</v>
      </c>
      <c r="L30" s="34">
        <f t="shared" si="4"/>
        <v>5685680</v>
      </c>
      <c r="M30" s="35">
        <f t="shared" si="5"/>
        <v>15000</v>
      </c>
    </row>
    <row r="31" spans="1:16">
      <c r="A31" s="20">
        <v>29</v>
      </c>
      <c r="B31" s="21">
        <v>801</v>
      </c>
      <c r="C31" s="22">
        <v>8</v>
      </c>
      <c r="D31" s="23" t="s">
        <v>17</v>
      </c>
      <c r="E31" s="47">
        <v>666</v>
      </c>
      <c r="F31" s="47">
        <v>118</v>
      </c>
      <c r="G31" s="24">
        <f t="shared" si="0"/>
        <v>784</v>
      </c>
      <c r="H31" s="25">
        <f t="shared" si="1"/>
        <v>862.40000000000009</v>
      </c>
      <c r="I31" s="31">
        <v>7150</v>
      </c>
      <c r="J31" s="34">
        <f t="shared" ref="J31:J35" si="6">G31*I31</f>
        <v>5605600</v>
      </c>
      <c r="K31" s="34">
        <f t="shared" ref="K31:K35" si="7">J31*0.95</f>
        <v>5325320</v>
      </c>
      <c r="L31" s="34">
        <f t="shared" ref="L31:L35" si="8">J31*0.8</f>
        <v>4484480</v>
      </c>
      <c r="M31" s="35">
        <f t="shared" ref="M31:M35" si="9">MROUND((J31*0.025/12),500)</f>
        <v>11500</v>
      </c>
    </row>
    <row r="32" spans="1:16">
      <c r="A32" s="20">
        <v>30</v>
      </c>
      <c r="B32" s="21">
        <v>802</v>
      </c>
      <c r="C32" s="22">
        <v>8</v>
      </c>
      <c r="D32" s="23" t="s">
        <v>17</v>
      </c>
      <c r="E32" s="47">
        <v>664</v>
      </c>
      <c r="F32" s="47">
        <v>93</v>
      </c>
      <c r="G32" s="24">
        <f t="shared" si="0"/>
        <v>757</v>
      </c>
      <c r="H32" s="25">
        <f t="shared" si="1"/>
        <v>832.7</v>
      </c>
      <c r="I32" s="31">
        <v>7150</v>
      </c>
      <c r="J32" s="34">
        <f t="shared" si="6"/>
        <v>5412550</v>
      </c>
      <c r="K32" s="34">
        <f t="shared" si="7"/>
        <v>5141922.5</v>
      </c>
      <c r="L32" s="34">
        <f t="shared" si="8"/>
        <v>4330040</v>
      </c>
      <c r="M32" s="35">
        <f t="shared" si="9"/>
        <v>11500</v>
      </c>
      <c r="P32" s="5"/>
    </row>
    <row r="33" spans="1:21">
      <c r="A33" s="20">
        <v>31</v>
      </c>
      <c r="B33" s="21">
        <v>803</v>
      </c>
      <c r="C33" s="22">
        <v>8</v>
      </c>
      <c r="D33" s="23" t="s">
        <v>17</v>
      </c>
      <c r="E33" s="47">
        <v>665</v>
      </c>
      <c r="F33" s="47">
        <v>122</v>
      </c>
      <c r="G33" s="24">
        <f t="shared" si="0"/>
        <v>787</v>
      </c>
      <c r="H33" s="25">
        <f t="shared" si="1"/>
        <v>865.7</v>
      </c>
      <c r="I33" s="31">
        <v>7150</v>
      </c>
      <c r="J33" s="34">
        <f t="shared" si="6"/>
        <v>5627050</v>
      </c>
      <c r="K33" s="34">
        <f t="shared" si="7"/>
        <v>5345697.5</v>
      </c>
      <c r="L33" s="34">
        <f t="shared" si="8"/>
        <v>4501640</v>
      </c>
      <c r="M33" s="35">
        <f t="shared" si="9"/>
        <v>11500</v>
      </c>
      <c r="P33" s="5"/>
      <c r="T33" s="8">
        <v>6000</v>
      </c>
      <c r="U33" s="8" t="s">
        <v>9</v>
      </c>
    </row>
    <row r="34" spans="1:21">
      <c r="A34" s="20">
        <v>32</v>
      </c>
      <c r="B34" s="21">
        <v>804</v>
      </c>
      <c r="C34" s="22">
        <v>8</v>
      </c>
      <c r="D34" s="23" t="s">
        <v>24</v>
      </c>
      <c r="E34" s="47">
        <v>855</v>
      </c>
      <c r="F34" s="47">
        <v>146</v>
      </c>
      <c r="G34" s="24">
        <f t="shared" si="0"/>
        <v>1001</v>
      </c>
      <c r="H34" s="25">
        <f t="shared" si="1"/>
        <v>1101.1000000000001</v>
      </c>
      <c r="I34" s="31">
        <v>7150</v>
      </c>
      <c r="J34" s="34">
        <f t="shared" si="6"/>
        <v>7157150</v>
      </c>
      <c r="K34" s="34">
        <f t="shared" si="7"/>
        <v>6799292.5</v>
      </c>
      <c r="L34" s="34">
        <f t="shared" si="8"/>
        <v>5725720</v>
      </c>
      <c r="M34" s="35">
        <f t="shared" si="9"/>
        <v>15000</v>
      </c>
      <c r="T34" s="8" t="s">
        <v>8</v>
      </c>
      <c r="U34" s="9">
        <v>1E-3</v>
      </c>
    </row>
    <row r="35" spans="1:21">
      <c r="A35" s="20">
        <v>33</v>
      </c>
      <c r="B35" s="21">
        <v>901</v>
      </c>
      <c r="C35" s="22">
        <v>9</v>
      </c>
      <c r="D35" s="23" t="s">
        <v>17</v>
      </c>
      <c r="E35" s="47">
        <v>666</v>
      </c>
      <c r="F35" s="47">
        <v>118</v>
      </c>
      <c r="G35" s="24">
        <f t="shared" si="0"/>
        <v>784</v>
      </c>
      <c r="H35" s="25">
        <f t="shared" si="1"/>
        <v>862.40000000000009</v>
      </c>
      <c r="I35" s="31">
        <v>7200</v>
      </c>
      <c r="J35" s="34">
        <f t="shared" si="6"/>
        <v>5644800</v>
      </c>
      <c r="K35" s="34">
        <f t="shared" si="7"/>
        <v>5362560</v>
      </c>
      <c r="L35" s="34">
        <f t="shared" si="8"/>
        <v>4515840</v>
      </c>
      <c r="M35" s="35">
        <f t="shared" si="9"/>
        <v>12000</v>
      </c>
      <c r="T35" s="8"/>
      <c r="U35" s="8"/>
    </row>
    <row r="36" spans="1:21">
      <c r="A36" s="20">
        <v>34</v>
      </c>
      <c r="B36" s="21">
        <v>902</v>
      </c>
      <c r="C36" s="22">
        <v>9</v>
      </c>
      <c r="D36" s="23" t="s">
        <v>17</v>
      </c>
      <c r="E36" s="47">
        <v>664</v>
      </c>
      <c r="F36" s="47">
        <v>93</v>
      </c>
      <c r="G36" s="24">
        <f t="shared" si="0"/>
        <v>757</v>
      </c>
      <c r="H36" s="25">
        <f t="shared" si="1"/>
        <v>832.7</v>
      </c>
      <c r="I36" s="31">
        <v>7200</v>
      </c>
      <c r="J36" s="34">
        <f t="shared" ref="J36:J37" si="10">G36*I36</f>
        <v>5450400</v>
      </c>
      <c r="K36" s="34">
        <f t="shared" ref="K36:K37" si="11">J36*0.95</f>
        <v>5177880</v>
      </c>
      <c r="L36" s="34">
        <f t="shared" ref="L36:L37" si="12">J36*0.8</f>
        <v>4360320</v>
      </c>
      <c r="M36" s="35">
        <f t="shared" ref="M36:M37" si="13">MROUND((J36*0.025/12),500)</f>
        <v>11500</v>
      </c>
    </row>
    <row r="37" spans="1:21">
      <c r="A37" s="20">
        <v>35</v>
      </c>
      <c r="B37" s="21">
        <v>903</v>
      </c>
      <c r="C37" s="22">
        <v>9</v>
      </c>
      <c r="D37" s="23" t="s">
        <v>17</v>
      </c>
      <c r="E37" s="47">
        <v>665</v>
      </c>
      <c r="F37" s="47">
        <v>122</v>
      </c>
      <c r="G37" s="24">
        <f t="shared" si="0"/>
        <v>787</v>
      </c>
      <c r="H37" s="25">
        <f t="shared" si="1"/>
        <v>865.7</v>
      </c>
      <c r="I37" s="31">
        <v>7200</v>
      </c>
      <c r="J37" s="34">
        <f t="shared" si="10"/>
        <v>5666400</v>
      </c>
      <c r="K37" s="34">
        <f t="shared" si="11"/>
        <v>5383080</v>
      </c>
      <c r="L37" s="34">
        <f t="shared" si="12"/>
        <v>4533120</v>
      </c>
      <c r="M37" s="35">
        <f t="shared" si="13"/>
        <v>12000</v>
      </c>
      <c r="O37" s="32"/>
    </row>
    <row r="38" spans="1:21">
      <c r="A38" s="20">
        <v>36</v>
      </c>
      <c r="B38" s="21">
        <v>904</v>
      </c>
      <c r="C38" s="22">
        <v>9</v>
      </c>
      <c r="D38" s="23" t="s">
        <v>24</v>
      </c>
      <c r="E38" s="47">
        <v>855</v>
      </c>
      <c r="F38" s="47">
        <v>146</v>
      </c>
      <c r="G38" s="24">
        <f t="shared" si="0"/>
        <v>1001</v>
      </c>
      <c r="H38" s="25">
        <f t="shared" si="1"/>
        <v>1101.1000000000001</v>
      </c>
      <c r="I38" s="31">
        <v>7200</v>
      </c>
      <c r="J38" s="34">
        <f t="shared" ref="J38:J47" si="14">G38*I38</f>
        <v>7207200</v>
      </c>
      <c r="K38" s="34">
        <f t="shared" ref="K38:K47" si="15">J38*0.95</f>
        <v>6846840</v>
      </c>
      <c r="L38" s="34">
        <f t="shared" ref="L38:L47" si="16">J38*0.8</f>
        <v>5765760</v>
      </c>
      <c r="M38" s="35">
        <f t="shared" ref="M38:M47" si="17">MROUND((J38*0.025/12),500)</f>
        <v>15000</v>
      </c>
      <c r="O38" s="32"/>
    </row>
    <row r="39" spans="1:21">
      <c r="A39" s="20">
        <v>37</v>
      </c>
      <c r="B39" s="21">
        <v>1001</v>
      </c>
      <c r="C39" s="22">
        <v>10</v>
      </c>
      <c r="D39" s="23" t="s">
        <v>17</v>
      </c>
      <c r="E39" s="47">
        <v>665.64576</v>
      </c>
      <c r="F39" s="47">
        <v>118</v>
      </c>
      <c r="G39" s="24">
        <f t="shared" si="0"/>
        <v>783.64576</v>
      </c>
      <c r="H39" s="25">
        <f t="shared" si="1"/>
        <v>862.01033600000005</v>
      </c>
      <c r="I39" s="31">
        <v>7250</v>
      </c>
      <c r="J39" s="34">
        <f t="shared" si="14"/>
        <v>5681431.7599999998</v>
      </c>
      <c r="K39" s="34">
        <f t="shared" si="15"/>
        <v>5397360.1719999993</v>
      </c>
      <c r="L39" s="34">
        <f t="shared" si="16"/>
        <v>4545145.4079999998</v>
      </c>
      <c r="M39" s="35">
        <f t="shared" si="17"/>
        <v>12000</v>
      </c>
      <c r="O39" s="32"/>
    </row>
    <row r="40" spans="1:21">
      <c r="A40" s="20">
        <v>38</v>
      </c>
      <c r="B40" s="21">
        <v>1002</v>
      </c>
      <c r="C40" s="22">
        <v>10</v>
      </c>
      <c r="D40" s="23" t="s">
        <v>17</v>
      </c>
      <c r="E40" s="47">
        <v>664</v>
      </c>
      <c r="F40" s="47">
        <v>93</v>
      </c>
      <c r="G40" s="24">
        <f t="shared" si="0"/>
        <v>757</v>
      </c>
      <c r="H40" s="25">
        <f t="shared" si="1"/>
        <v>832.7</v>
      </c>
      <c r="I40" s="31">
        <v>7250</v>
      </c>
      <c r="J40" s="34">
        <f t="shared" si="14"/>
        <v>5488250</v>
      </c>
      <c r="K40" s="34">
        <f t="shared" si="15"/>
        <v>5213837.5</v>
      </c>
      <c r="L40" s="34">
        <f t="shared" si="16"/>
        <v>4390600</v>
      </c>
      <c r="M40" s="35">
        <f t="shared" si="17"/>
        <v>11500</v>
      </c>
    </row>
    <row r="41" spans="1:21">
      <c r="A41" s="20">
        <v>39</v>
      </c>
      <c r="B41" s="21">
        <v>1003</v>
      </c>
      <c r="C41" s="22">
        <v>10</v>
      </c>
      <c r="D41" s="23" t="s">
        <v>17</v>
      </c>
      <c r="E41" s="47">
        <v>665</v>
      </c>
      <c r="F41" s="47">
        <v>122</v>
      </c>
      <c r="G41" s="24">
        <f t="shared" si="0"/>
        <v>787</v>
      </c>
      <c r="H41" s="25">
        <f t="shared" si="1"/>
        <v>865.7</v>
      </c>
      <c r="I41" s="31">
        <v>7250</v>
      </c>
      <c r="J41" s="34">
        <f t="shared" si="14"/>
        <v>5705750</v>
      </c>
      <c r="K41" s="34">
        <f t="shared" si="15"/>
        <v>5420462.5</v>
      </c>
      <c r="L41" s="34">
        <f t="shared" si="16"/>
        <v>4564600</v>
      </c>
      <c r="M41" s="35">
        <f t="shared" si="17"/>
        <v>12000</v>
      </c>
    </row>
    <row r="42" spans="1:21">
      <c r="A42" s="20">
        <v>40</v>
      </c>
      <c r="B42" s="21">
        <v>1004</v>
      </c>
      <c r="C42" s="22">
        <v>10</v>
      </c>
      <c r="D42" s="23" t="s">
        <v>24</v>
      </c>
      <c r="E42" s="47">
        <v>855</v>
      </c>
      <c r="F42" s="47">
        <v>146</v>
      </c>
      <c r="G42" s="24">
        <f t="shared" si="0"/>
        <v>1001</v>
      </c>
      <c r="H42" s="25">
        <f t="shared" si="1"/>
        <v>1101.1000000000001</v>
      </c>
      <c r="I42" s="31">
        <v>7250</v>
      </c>
      <c r="J42" s="34">
        <f t="shared" si="14"/>
        <v>7257250</v>
      </c>
      <c r="K42" s="34">
        <f t="shared" si="15"/>
        <v>6894387.5</v>
      </c>
      <c r="L42" s="34">
        <f t="shared" si="16"/>
        <v>5805800</v>
      </c>
      <c r="M42" s="35">
        <f t="shared" si="17"/>
        <v>15000</v>
      </c>
    </row>
    <row r="43" spans="1:21">
      <c r="A43" s="20">
        <v>41</v>
      </c>
      <c r="B43" s="21">
        <v>1101</v>
      </c>
      <c r="C43" s="22">
        <v>11</v>
      </c>
      <c r="D43" s="23" t="s">
        <v>17</v>
      </c>
      <c r="E43" s="47">
        <v>666</v>
      </c>
      <c r="F43" s="47">
        <v>118</v>
      </c>
      <c r="G43" s="24">
        <f t="shared" si="0"/>
        <v>784</v>
      </c>
      <c r="H43" s="25">
        <f t="shared" si="1"/>
        <v>862.40000000000009</v>
      </c>
      <c r="I43" s="31">
        <v>7300</v>
      </c>
      <c r="J43" s="34">
        <f t="shared" si="14"/>
        <v>5723200</v>
      </c>
      <c r="K43" s="34">
        <f t="shared" si="15"/>
        <v>5437040</v>
      </c>
      <c r="L43" s="34">
        <f t="shared" si="16"/>
        <v>4578560</v>
      </c>
      <c r="M43" s="35">
        <f t="shared" si="17"/>
        <v>12000</v>
      </c>
    </row>
    <row r="44" spans="1:21">
      <c r="A44" s="20">
        <v>42</v>
      </c>
      <c r="B44" s="21">
        <v>1102</v>
      </c>
      <c r="C44" s="22">
        <v>11</v>
      </c>
      <c r="D44" s="23" t="s">
        <v>17</v>
      </c>
      <c r="E44" s="47">
        <v>664</v>
      </c>
      <c r="F44" s="47">
        <v>93</v>
      </c>
      <c r="G44" s="24">
        <f t="shared" si="0"/>
        <v>757</v>
      </c>
      <c r="H44" s="25">
        <f t="shared" si="1"/>
        <v>832.7</v>
      </c>
      <c r="I44" s="31">
        <v>7300</v>
      </c>
      <c r="J44" s="34">
        <f t="shared" si="14"/>
        <v>5526100</v>
      </c>
      <c r="K44" s="34">
        <f t="shared" si="15"/>
        <v>5249795</v>
      </c>
      <c r="L44" s="34">
        <f t="shared" si="16"/>
        <v>4420880</v>
      </c>
      <c r="M44" s="35">
        <f t="shared" si="17"/>
        <v>11500</v>
      </c>
    </row>
    <row r="45" spans="1:21">
      <c r="A45" s="20">
        <v>43</v>
      </c>
      <c r="B45" s="21">
        <v>1103</v>
      </c>
      <c r="C45" s="22">
        <v>11</v>
      </c>
      <c r="D45" s="23" t="s">
        <v>17</v>
      </c>
      <c r="E45" s="47">
        <v>665</v>
      </c>
      <c r="F45" s="47">
        <v>122</v>
      </c>
      <c r="G45" s="24">
        <f t="shared" si="0"/>
        <v>787</v>
      </c>
      <c r="H45" s="25">
        <f t="shared" si="1"/>
        <v>865.7</v>
      </c>
      <c r="I45" s="31">
        <v>7300</v>
      </c>
      <c r="J45" s="34">
        <f t="shared" si="14"/>
        <v>5745100</v>
      </c>
      <c r="K45" s="34">
        <f t="shared" si="15"/>
        <v>5457845</v>
      </c>
      <c r="L45" s="34">
        <f t="shared" si="16"/>
        <v>4596080</v>
      </c>
      <c r="M45" s="35">
        <f t="shared" si="17"/>
        <v>12000</v>
      </c>
    </row>
    <row r="46" spans="1:21">
      <c r="A46" s="20">
        <v>44</v>
      </c>
      <c r="B46" s="21">
        <v>1104</v>
      </c>
      <c r="C46" s="22">
        <v>11</v>
      </c>
      <c r="D46" s="23" t="s">
        <v>24</v>
      </c>
      <c r="E46" s="47">
        <v>855</v>
      </c>
      <c r="F46" s="47">
        <v>146</v>
      </c>
      <c r="G46" s="24">
        <f t="shared" si="0"/>
        <v>1001</v>
      </c>
      <c r="H46" s="25">
        <f t="shared" si="1"/>
        <v>1101.1000000000001</v>
      </c>
      <c r="I46" s="31">
        <v>7300</v>
      </c>
      <c r="J46" s="34">
        <f t="shared" si="14"/>
        <v>7307300</v>
      </c>
      <c r="K46" s="34">
        <f t="shared" si="15"/>
        <v>6941935</v>
      </c>
      <c r="L46" s="34">
        <f t="shared" si="16"/>
        <v>5845840</v>
      </c>
      <c r="M46" s="35">
        <f t="shared" si="17"/>
        <v>15000</v>
      </c>
    </row>
    <row r="47" spans="1:21">
      <c r="A47" s="20">
        <v>45</v>
      </c>
      <c r="B47" s="21">
        <v>1201</v>
      </c>
      <c r="C47" s="22">
        <v>12</v>
      </c>
      <c r="D47" s="23" t="s">
        <v>25</v>
      </c>
      <c r="E47" s="47">
        <v>706</v>
      </c>
      <c r="F47" s="47">
        <v>118</v>
      </c>
      <c r="G47" s="24">
        <f t="shared" si="0"/>
        <v>824</v>
      </c>
      <c r="H47" s="25">
        <f t="shared" si="1"/>
        <v>906.40000000000009</v>
      </c>
      <c r="I47" s="31">
        <v>7350</v>
      </c>
      <c r="J47" s="34">
        <f t="shared" si="14"/>
        <v>6056400</v>
      </c>
      <c r="K47" s="34">
        <f t="shared" si="15"/>
        <v>5753580</v>
      </c>
      <c r="L47" s="34">
        <f t="shared" si="16"/>
        <v>4845120</v>
      </c>
      <c r="M47" s="35">
        <f t="shared" si="17"/>
        <v>12500</v>
      </c>
    </row>
    <row r="48" spans="1:21">
      <c r="A48" s="20">
        <v>46</v>
      </c>
      <c r="B48" s="21">
        <v>1202</v>
      </c>
      <c r="C48" s="22">
        <v>12</v>
      </c>
      <c r="D48" s="23" t="s">
        <v>17</v>
      </c>
      <c r="E48" s="47">
        <v>664</v>
      </c>
      <c r="F48" s="47">
        <v>93</v>
      </c>
      <c r="G48" s="24">
        <f t="shared" si="0"/>
        <v>757</v>
      </c>
      <c r="H48" s="25">
        <f t="shared" si="1"/>
        <v>832.7</v>
      </c>
      <c r="I48" s="31">
        <v>7350</v>
      </c>
      <c r="J48" s="34">
        <f t="shared" ref="J48:J54" si="18">G48*I48</f>
        <v>5563950</v>
      </c>
      <c r="K48" s="34">
        <f t="shared" ref="K48:K54" si="19">J48*0.95</f>
        <v>5285752.5</v>
      </c>
      <c r="L48" s="34">
        <f t="shared" ref="L48:L54" si="20">J48*0.8</f>
        <v>4451160</v>
      </c>
      <c r="M48" s="35">
        <f t="shared" ref="M48:M54" si="21">MROUND((J48*0.025/12),500)</f>
        <v>11500</v>
      </c>
    </row>
    <row r="49" spans="1:13">
      <c r="A49" s="20">
        <v>47</v>
      </c>
      <c r="B49" s="21">
        <v>1203</v>
      </c>
      <c r="C49" s="22">
        <v>12</v>
      </c>
      <c r="D49" s="23" t="s">
        <v>17</v>
      </c>
      <c r="E49" s="47">
        <v>667</v>
      </c>
      <c r="F49" s="47">
        <v>122</v>
      </c>
      <c r="G49" s="24">
        <f t="shared" si="0"/>
        <v>789</v>
      </c>
      <c r="H49" s="25">
        <f t="shared" si="1"/>
        <v>867.90000000000009</v>
      </c>
      <c r="I49" s="31">
        <v>7350</v>
      </c>
      <c r="J49" s="34">
        <f t="shared" si="18"/>
        <v>5799150</v>
      </c>
      <c r="K49" s="34">
        <f t="shared" si="19"/>
        <v>5509192.5</v>
      </c>
      <c r="L49" s="34">
        <f t="shared" si="20"/>
        <v>4639320</v>
      </c>
      <c r="M49" s="35">
        <f t="shared" si="21"/>
        <v>12000</v>
      </c>
    </row>
    <row r="50" spans="1:13">
      <c r="A50" s="20">
        <v>48</v>
      </c>
      <c r="B50" s="21">
        <v>1204</v>
      </c>
      <c r="C50" s="22">
        <v>12</v>
      </c>
      <c r="D50" s="23" t="s">
        <v>25</v>
      </c>
      <c r="E50" s="47">
        <v>733</v>
      </c>
      <c r="F50" s="47">
        <v>116</v>
      </c>
      <c r="G50" s="24">
        <f t="shared" si="0"/>
        <v>849</v>
      </c>
      <c r="H50" s="25">
        <f t="shared" si="1"/>
        <v>933.90000000000009</v>
      </c>
      <c r="I50" s="31">
        <v>7350</v>
      </c>
      <c r="J50" s="34">
        <f t="shared" si="18"/>
        <v>6240150</v>
      </c>
      <c r="K50" s="34">
        <f t="shared" si="19"/>
        <v>5928142.5</v>
      </c>
      <c r="L50" s="34">
        <f t="shared" si="20"/>
        <v>4992120</v>
      </c>
      <c r="M50" s="35">
        <f t="shared" si="21"/>
        <v>13000</v>
      </c>
    </row>
    <row r="51" spans="1:13">
      <c r="A51" s="20"/>
      <c r="B51" s="21">
        <v>1201</v>
      </c>
      <c r="C51" s="22">
        <v>13</v>
      </c>
      <c r="D51" s="23" t="s">
        <v>26</v>
      </c>
      <c r="E51" s="47">
        <v>454</v>
      </c>
      <c r="F51" s="47">
        <v>0</v>
      </c>
      <c r="G51" s="24">
        <f t="shared" si="0"/>
        <v>454</v>
      </c>
      <c r="H51" s="25">
        <f t="shared" si="1"/>
        <v>499.40000000000003</v>
      </c>
      <c r="I51" s="31">
        <v>7350</v>
      </c>
      <c r="J51" s="34">
        <f t="shared" si="18"/>
        <v>3336900</v>
      </c>
      <c r="K51" s="34">
        <f t="shared" si="19"/>
        <v>3170055</v>
      </c>
      <c r="L51" s="34">
        <f t="shared" si="20"/>
        <v>2669520</v>
      </c>
      <c r="M51" s="35">
        <f t="shared" si="21"/>
        <v>7000</v>
      </c>
    </row>
    <row r="52" spans="1:13">
      <c r="A52" s="20"/>
      <c r="B52" s="21">
        <v>1204</v>
      </c>
      <c r="C52" s="22">
        <v>13</v>
      </c>
      <c r="D52" s="23" t="s">
        <v>26</v>
      </c>
      <c r="E52" s="47">
        <v>506</v>
      </c>
      <c r="F52" s="47">
        <v>0</v>
      </c>
      <c r="G52" s="24">
        <f t="shared" si="0"/>
        <v>506</v>
      </c>
      <c r="H52" s="25">
        <f t="shared" si="1"/>
        <v>556.6</v>
      </c>
      <c r="I52" s="31">
        <v>7350</v>
      </c>
      <c r="J52" s="34">
        <f t="shared" si="18"/>
        <v>3719100</v>
      </c>
      <c r="K52" s="34">
        <f t="shared" si="19"/>
        <v>3533145</v>
      </c>
      <c r="L52" s="34">
        <f t="shared" si="20"/>
        <v>2975280</v>
      </c>
      <c r="M52" s="35">
        <f t="shared" si="21"/>
        <v>7500</v>
      </c>
    </row>
    <row r="53" spans="1:13">
      <c r="A53" s="20">
        <v>49</v>
      </c>
      <c r="B53" s="21">
        <v>1301</v>
      </c>
      <c r="C53" s="22">
        <v>13</v>
      </c>
      <c r="D53" s="23" t="s">
        <v>17</v>
      </c>
      <c r="E53" s="47">
        <v>664</v>
      </c>
      <c r="F53" s="47">
        <v>93</v>
      </c>
      <c r="G53" s="24">
        <f t="shared" si="0"/>
        <v>757</v>
      </c>
      <c r="H53" s="25">
        <f t="shared" si="1"/>
        <v>832.7</v>
      </c>
      <c r="I53" s="31">
        <v>7350</v>
      </c>
      <c r="J53" s="34">
        <f t="shared" si="18"/>
        <v>5563950</v>
      </c>
      <c r="K53" s="34">
        <f t="shared" si="19"/>
        <v>5285752.5</v>
      </c>
      <c r="L53" s="34">
        <f t="shared" si="20"/>
        <v>4451160</v>
      </c>
      <c r="M53" s="35">
        <f t="shared" si="21"/>
        <v>11500</v>
      </c>
    </row>
    <row r="54" spans="1:13">
      <c r="A54" s="20">
        <v>50</v>
      </c>
      <c r="B54" s="21">
        <v>1302</v>
      </c>
      <c r="C54" s="22">
        <v>13</v>
      </c>
      <c r="D54" s="23" t="s">
        <v>17</v>
      </c>
      <c r="E54" s="47">
        <v>667</v>
      </c>
      <c r="F54" s="47">
        <v>122</v>
      </c>
      <c r="G54" s="24">
        <f t="shared" si="0"/>
        <v>789</v>
      </c>
      <c r="H54" s="25">
        <f t="shared" si="1"/>
        <v>867.90000000000009</v>
      </c>
      <c r="I54" s="31">
        <v>7350</v>
      </c>
      <c r="J54" s="34">
        <f t="shared" si="18"/>
        <v>5799150</v>
      </c>
      <c r="K54" s="34">
        <f t="shared" si="19"/>
        <v>5509192.5</v>
      </c>
      <c r="L54" s="34">
        <f t="shared" si="20"/>
        <v>4639320</v>
      </c>
      <c r="M54" s="35">
        <f t="shared" si="21"/>
        <v>12000</v>
      </c>
    </row>
    <row r="55" spans="1:13">
      <c r="A55" s="44" t="s">
        <v>2</v>
      </c>
      <c r="B55" s="45"/>
      <c r="C55" s="45"/>
      <c r="D55" s="46"/>
      <c r="E55" s="40">
        <f>SUM(E3:E54)</f>
        <v>36535.645759999999</v>
      </c>
      <c r="F55" s="40">
        <f>SUM(F3:F54)</f>
        <v>5982</v>
      </c>
      <c r="G55" s="40">
        <f>SUM(G3:G54)</f>
        <v>42517.645759999999</v>
      </c>
      <c r="H55" s="40">
        <f>SUM(H3:H54)</f>
        <v>46769.410335999994</v>
      </c>
      <c r="I55" s="41"/>
      <c r="J55" s="42">
        <f>SUM(J3:J54)</f>
        <v>301430831.75999999</v>
      </c>
      <c r="K55" s="43">
        <f>SUM(K3:K54)</f>
        <v>286359290.17199999</v>
      </c>
      <c r="L55" s="43">
        <f>SUM(L3:L54)</f>
        <v>241144665.40799999</v>
      </c>
      <c r="M55" s="39"/>
    </row>
    <row r="57" spans="1:13">
      <c r="G57" s="29"/>
    </row>
    <row r="60" spans="1:13">
      <c r="D60"/>
      <c r="F60" t="s">
        <v>4</v>
      </c>
      <c r="G60" s="29"/>
      <c r="I60" t="s">
        <v>18</v>
      </c>
      <c r="M60" t="s">
        <v>2</v>
      </c>
    </row>
    <row r="61" spans="1:13" ht="16.5">
      <c r="D61" t="s">
        <v>19</v>
      </c>
      <c r="E61" s="28">
        <v>101</v>
      </c>
      <c r="F61" s="28">
        <v>62</v>
      </c>
      <c r="G61" s="29"/>
      <c r="H61" s="29">
        <f>F61*10.764</f>
        <v>667.36799999999994</v>
      </c>
      <c r="I61">
        <v>12.52</v>
      </c>
      <c r="J61" s="1">
        <f>I61*10.764</f>
        <v>134.76527999999999</v>
      </c>
      <c r="K61" s="33"/>
      <c r="M61" s="29">
        <f>H61+J61</f>
        <v>802.1332799999999</v>
      </c>
    </row>
    <row r="62" spans="1:13">
      <c r="E62" s="28">
        <v>102</v>
      </c>
      <c r="F62" s="28">
        <v>61.7</v>
      </c>
      <c r="G62" s="29"/>
      <c r="H62" s="29">
        <f t="shared" ref="H62:H64" si="22">F62*10.764</f>
        <v>664.13879999999995</v>
      </c>
      <c r="I62" s="28">
        <v>8.64</v>
      </c>
      <c r="J62" s="1">
        <f t="shared" ref="J62:J64" si="23">I62*10.764</f>
        <v>93.000960000000006</v>
      </c>
      <c r="M62" s="29">
        <f t="shared" ref="M62:M64" si="24">H62+J62</f>
        <v>757.13975999999991</v>
      </c>
    </row>
    <row r="63" spans="1:13">
      <c r="E63" s="28">
        <v>103</v>
      </c>
      <c r="F63" s="28">
        <v>70.3</v>
      </c>
      <c r="H63" s="29">
        <f t="shared" si="22"/>
        <v>756.7091999999999</v>
      </c>
      <c r="I63" s="28">
        <v>12.73</v>
      </c>
      <c r="J63" s="1">
        <f t="shared" si="23"/>
        <v>137.02572000000001</v>
      </c>
      <c r="M63" s="29">
        <f t="shared" si="24"/>
        <v>893.73491999999987</v>
      </c>
    </row>
    <row r="64" spans="1:13">
      <c r="E64" s="28">
        <v>104</v>
      </c>
      <c r="F64" s="30">
        <v>79.62</v>
      </c>
      <c r="G64" s="29"/>
      <c r="H64" s="29">
        <f t="shared" si="22"/>
        <v>857.02967999999998</v>
      </c>
      <c r="I64" s="28">
        <v>15.11</v>
      </c>
      <c r="J64" s="1">
        <f t="shared" si="23"/>
        <v>162.64403999999999</v>
      </c>
      <c r="M64" s="29">
        <f t="shared" si="24"/>
        <v>1019.67372</v>
      </c>
    </row>
    <row r="65" spans="4:13">
      <c r="D65" t="s">
        <v>27</v>
      </c>
    </row>
    <row r="66" spans="4:13" ht="16.5">
      <c r="D66" t="s">
        <v>28</v>
      </c>
      <c r="E66" s="28">
        <v>201</v>
      </c>
      <c r="F66" s="28">
        <v>61.84</v>
      </c>
      <c r="G66" s="29"/>
      <c r="H66" s="29">
        <f>F66*10.764</f>
        <v>665.64576</v>
      </c>
      <c r="I66">
        <v>11</v>
      </c>
      <c r="J66" s="1">
        <f>I66*10.764</f>
        <v>118.404</v>
      </c>
      <c r="K66" s="33"/>
      <c r="M66" s="29">
        <f>H66+J66</f>
        <v>784.04975999999999</v>
      </c>
    </row>
    <row r="67" spans="4:13">
      <c r="E67" s="28">
        <v>202</v>
      </c>
      <c r="F67" s="28">
        <v>61.7</v>
      </c>
      <c r="G67" s="29"/>
      <c r="H67" s="29">
        <f t="shared" ref="H67:H69" si="25">F67*10.764</f>
        <v>664.13879999999995</v>
      </c>
      <c r="I67" s="28">
        <v>8.64</v>
      </c>
      <c r="J67" s="1">
        <f t="shared" ref="J67:J69" si="26">I67*10.764</f>
        <v>93.000960000000006</v>
      </c>
      <c r="M67" s="29">
        <f t="shared" ref="M67:M69" si="27">H67+J67</f>
        <v>757.13975999999991</v>
      </c>
    </row>
    <row r="68" spans="4:13">
      <c r="E68" s="28">
        <v>203</v>
      </c>
      <c r="F68" s="28">
        <v>61.78</v>
      </c>
      <c r="H68" s="29">
        <f t="shared" si="25"/>
        <v>664.99991999999997</v>
      </c>
      <c r="I68" s="28">
        <v>11.35</v>
      </c>
      <c r="J68" s="1">
        <f t="shared" si="26"/>
        <v>122.17139999999999</v>
      </c>
      <c r="M68" s="29">
        <f t="shared" si="27"/>
        <v>787.17131999999992</v>
      </c>
    </row>
    <row r="69" spans="4:13">
      <c r="E69" s="28">
        <v>204</v>
      </c>
      <c r="F69" s="30">
        <v>79.459999999999994</v>
      </c>
      <c r="G69" s="29"/>
      <c r="H69" s="29">
        <f t="shared" si="25"/>
        <v>855.30743999999993</v>
      </c>
      <c r="I69" s="28">
        <v>13.59</v>
      </c>
      <c r="J69" s="1">
        <f t="shared" si="26"/>
        <v>146.28276</v>
      </c>
      <c r="M69" s="29">
        <f t="shared" si="27"/>
        <v>1001.5901999999999</v>
      </c>
    </row>
    <row r="71" spans="4:13" ht="16.5">
      <c r="E71" s="28">
        <v>1201</v>
      </c>
      <c r="F71" s="28">
        <v>65.569999999999993</v>
      </c>
      <c r="G71" s="29"/>
      <c r="H71" s="29">
        <f>F71*10.764</f>
        <v>705.79547999999988</v>
      </c>
      <c r="I71">
        <v>11</v>
      </c>
      <c r="J71" s="1">
        <f>I71*10.764</f>
        <v>118.404</v>
      </c>
      <c r="K71" s="33"/>
      <c r="M71" s="29">
        <f>H71+J71</f>
        <v>824.19947999999988</v>
      </c>
    </row>
    <row r="72" spans="4:13">
      <c r="E72" s="28">
        <v>1202</v>
      </c>
      <c r="F72" s="28">
        <v>61.7</v>
      </c>
      <c r="G72" s="29"/>
      <c r="H72" s="29">
        <f t="shared" ref="H72:H74" si="28">F72*10.764</f>
        <v>664.13879999999995</v>
      </c>
      <c r="I72" s="28">
        <v>8.64</v>
      </c>
      <c r="J72" s="1">
        <f t="shared" ref="J72:J74" si="29">I72*10.764</f>
        <v>93.000960000000006</v>
      </c>
      <c r="M72" s="29">
        <f t="shared" ref="M72:M74" si="30">H72+J72</f>
        <v>757.13975999999991</v>
      </c>
    </row>
    <row r="73" spans="4:13">
      <c r="E73" s="28">
        <v>1203</v>
      </c>
      <c r="F73" s="28">
        <v>61.92</v>
      </c>
      <c r="H73" s="29">
        <f t="shared" si="28"/>
        <v>666.50688000000002</v>
      </c>
      <c r="I73" s="28">
        <v>11.35</v>
      </c>
      <c r="J73" s="1">
        <f t="shared" si="29"/>
        <v>122.17139999999999</v>
      </c>
      <c r="M73" s="29">
        <f t="shared" si="30"/>
        <v>788.67827999999997</v>
      </c>
    </row>
    <row r="74" spans="4:13">
      <c r="E74" s="28">
        <v>1204</v>
      </c>
      <c r="F74" s="30">
        <v>68.11</v>
      </c>
      <c r="G74" s="29"/>
      <c r="H74" s="29">
        <f t="shared" si="28"/>
        <v>733.13603999999998</v>
      </c>
      <c r="I74" s="28">
        <v>10.8</v>
      </c>
      <c r="J74" s="1">
        <f t="shared" si="29"/>
        <v>116.2512</v>
      </c>
      <c r="M74" s="29">
        <f t="shared" si="30"/>
        <v>849.38724000000002</v>
      </c>
    </row>
    <row r="76" spans="4:13" ht="16.5">
      <c r="E76" s="28">
        <v>1201</v>
      </c>
      <c r="F76" s="28">
        <v>42.21</v>
      </c>
      <c r="G76" s="29"/>
      <c r="H76" s="29">
        <f>F76*10.764</f>
        <v>454.34843999999998</v>
      </c>
      <c r="I76">
        <v>0</v>
      </c>
      <c r="J76" s="1">
        <f>I76*10.764</f>
        <v>0</v>
      </c>
      <c r="K76" s="33"/>
      <c r="M76" s="29">
        <f>H76+J76</f>
        <v>454.34843999999998</v>
      </c>
    </row>
    <row r="77" spans="4:13">
      <c r="E77" s="28">
        <v>1204</v>
      </c>
      <c r="F77" s="28">
        <v>47.02</v>
      </c>
      <c r="G77" s="29"/>
      <c r="H77" s="29">
        <f t="shared" ref="H77:H79" si="31">F77*10.764</f>
        <v>506.12328000000002</v>
      </c>
      <c r="I77" s="28">
        <v>0</v>
      </c>
      <c r="J77" s="1">
        <f t="shared" ref="J77:J79" si="32">I77*10.764</f>
        <v>0</v>
      </c>
      <c r="M77" s="29">
        <f t="shared" ref="M77:M79" si="33">H77+J77</f>
        <v>506.12328000000002</v>
      </c>
    </row>
    <row r="78" spans="4:13">
      <c r="E78" s="28">
        <v>1301</v>
      </c>
      <c r="F78" s="28">
        <v>61.7</v>
      </c>
      <c r="H78" s="29">
        <f t="shared" si="31"/>
        <v>664.13879999999995</v>
      </c>
      <c r="I78" s="28">
        <v>8.64</v>
      </c>
      <c r="J78" s="1">
        <f t="shared" si="32"/>
        <v>93.000960000000006</v>
      </c>
      <c r="M78" s="29">
        <f t="shared" si="33"/>
        <v>757.13975999999991</v>
      </c>
    </row>
    <row r="79" spans="4:13">
      <c r="E79" s="28">
        <v>1302</v>
      </c>
      <c r="F79" s="30">
        <v>61.92</v>
      </c>
      <c r="G79" s="29"/>
      <c r="H79" s="29">
        <f t="shared" si="31"/>
        <v>666.50688000000002</v>
      </c>
      <c r="I79" s="28">
        <v>11.35</v>
      </c>
      <c r="J79" s="1">
        <f t="shared" si="32"/>
        <v>122.17139999999999</v>
      </c>
      <c r="M79" s="29">
        <f t="shared" si="33"/>
        <v>788.67827999999997</v>
      </c>
    </row>
    <row r="86" spans="7:8">
      <c r="G86" s="28">
        <v>3549.8</v>
      </c>
    </row>
    <row r="87" spans="7:8">
      <c r="G87" s="28">
        <v>756.02</v>
      </c>
    </row>
    <row r="88" spans="7:8">
      <c r="G88" s="28">
        <v>354.98</v>
      </c>
    </row>
    <row r="89" spans="7:8">
      <c r="G89" s="28">
        <f>SUM(G86:G88)</f>
        <v>4660.7999999999993</v>
      </c>
    </row>
    <row r="92" spans="7:8">
      <c r="G92" s="28">
        <v>16823</v>
      </c>
    </row>
    <row r="93" spans="7:8">
      <c r="G93" s="28">
        <v>15550</v>
      </c>
    </row>
    <row r="94" spans="7:8">
      <c r="G94" s="28">
        <v>16790</v>
      </c>
    </row>
    <row r="95" spans="7:8">
      <c r="G95" s="28">
        <f>SUM(G92:G94)</f>
        <v>49163</v>
      </c>
      <c r="H95" s="28">
        <f>G95/10.764</f>
        <v>4567.3541434410999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55"/>
  <sheetViews>
    <sheetView topLeftCell="A49" zoomScale="115" zoomScaleNormal="115" workbookViewId="0">
      <selection activeCell="L55" sqref="L55"/>
    </sheetView>
  </sheetViews>
  <sheetFormatPr defaultRowHeight="15"/>
  <cols>
    <col min="1" max="1" width="4.28515625" style="27" customWidth="1"/>
    <col min="2" max="2" width="5.5703125" style="28" customWidth="1"/>
    <col min="3" max="3" width="4.140625" style="28" customWidth="1"/>
    <col min="4" max="4" width="13.140625" style="28" customWidth="1"/>
    <col min="5" max="5" width="7.140625" style="28" customWidth="1"/>
    <col min="6" max="6" width="6.85546875" style="28" customWidth="1"/>
    <col min="7" max="7" width="6.5703125" style="28" customWidth="1"/>
    <col min="8" max="8" width="6.7109375" style="28" customWidth="1"/>
    <col min="9" max="9" width="6.85546875" style="28" customWidth="1"/>
    <col min="10" max="10" width="11.85546875" style="28" customWidth="1"/>
    <col min="11" max="11" width="12.85546875" style="28" customWidth="1"/>
    <col min="12" max="12" width="13.140625" style="28" customWidth="1"/>
    <col min="13" max="13" width="6.7109375" style="28" customWidth="1"/>
    <col min="14" max="14" width="9.140625" style="28"/>
    <col min="15" max="15" width="20.5703125" style="28" customWidth="1"/>
    <col min="16" max="16" width="19.42578125" customWidth="1"/>
    <col min="19" max="19" width="16.5703125" customWidth="1"/>
    <col min="20" max="21" width="13.140625" bestFit="1" customWidth="1"/>
    <col min="22" max="22" width="10.5703125" customWidth="1"/>
    <col min="23" max="23" width="11.85546875" customWidth="1"/>
  </cols>
  <sheetData>
    <row r="1" spans="1:13" ht="99">
      <c r="A1" s="16" t="s">
        <v>0</v>
      </c>
      <c r="B1" s="17" t="s">
        <v>3</v>
      </c>
      <c r="C1" s="17" t="s">
        <v>1</v>
      </c>
      <c r="D1" s="17" t="s">
        <v>5</v>
      </c>
      <c r="E1" s="18" t="s">
        <v>7</v>
      </c>
      <c r="F1" s="19" t="s">
        <v>10</v>
      </c>
      <c r="G1" s="19" t="s">
        <v>20</v>
      </c>
      <c r="H1" s="17" t="s">
        <v>11</v>
      </c>
      <c r="I1" s="17" t="s">
        <v>21</v>
      </c>
      <c r="J1" s="17" t="s">
        <v>12</v>
      </c>
      <c r="K1" s="17" t="s">
        <v>13</v>
      </c>
      <c r="L1" s="17" t="s">
        <v>14</v>
      </c>
      <c r="M1" s="17" t="s">
        <v>15</v>
      </c>
    </row>
    <row r="2" spans="1:13" ht="18">
      <c r="A2" s="16"/>
      <c r="B2" s="17"/>
      <c r="C2" s="36"/>
      <c r="D2" s="37"/>
      <c r="E2" s="19" t="s">
        <v>16</v>
      </c>
      <c r="F2" s="19" t="s">
        <v>6</v>
      </c>
      <c r="G2" s="19" t="s">
        <v>22</v>
      </c>
      <c r="H2" s="17" t="s">
        <v>23</v>
      </c>
      <c r="I2" s="17"/>
      <c r="J2" s="17"/>
      <c r="K2" s="17"/>
      <c r="L2" s="17"/>
      <c r="M2" s="17"/>
    </row>
    <row r="3" spans="1:13">
      <c r="A3" s="20">
        <v>1</v>
      </c>
      <c r="B3" s="21">
        <v>101</v>
      </c>
      <c r="C3" s="22">
        <v>1</v>
      </c>
      <c r="D3" s="23" t="s">
        <v>17</v>
      </c>
      <c r="E3" s="47">
        <v>667.36799999999994</v>
      </c>
      <c r="F3" s="47">
        <v>134.76527999999999</v>
      </c>
      <c r="G3" s="24">
        <f>E3+F3</f>
        <v>802.1332799999999</v>
      </c>
      <c r="H3" s="25">
        <f>G3*1.1</f>
        <v>882.34660799999995</v>
      </c>
      <c r="I3" s="31">
        <v>6800</v>
      </c>
      <c r="J3" s="34">
        <f>G3*I3</f>
        <v>5454506.3039999995</v>
      </c>
      <c r="K3" s="34">
        <f>J3*0.95</f>
        <v>5181780.9887999995</v>
      </c>
      <c r="L3" s="34">
        <f>J3*0.8</f>
        <v>4363605.0432000002</v>
      </c>
      <c r="M3" s="35">
        <f>MROUND((J3*0.025/12),500)</f>
        <v>11500</v>
      </c>
    </row>
    <row r="4" spans="1:13">
      <c r="A4" s="20">
        <v>2</v>
      </c>
      <c r="B4" s="26">
        <v>102</v>
      </c>
      <c r="C4" s="22">
        <v>1</v>
      </c>
      <c r="D4" s="23" t="s">
        <v>17</v>
      </c>
      <c r="E4" s="47">
        <v>664.13879999999995</v>
      </c>
      <c r="F4" s="47">
        <v>93.000960000000006</v>
      </c>
      <c r="G4" s="24">
        <f t="shared" ref="G4:G54" si="0">E4+F4</f>
        <v>757.13975999999991</v>
      </c>
      <c r="H4" s="25">
        <f t="shared" ref="H4:H54" si="1">G4*1.1</f>
        <v>832.85373599999991</v>
      </c>
      <c r="I4" s="31">
        <v>6800</v>
      </c>
      <c r="J4" s="34">
        <f t="shared" ref="J4:J54" si="2">G4*I4</f>
        <v>5148550.3679999998</v>
      </c>
      <c r="K4" s="34">
        <f t="shared" ref="K4:K54" si="3">J4*0.95</f>
        <v>4891122.8495999994</v>
      </c>
      <c r="L4" s="34">
        <f t="shared" ref="L4:L54" si="4">J4*0.8</f>
        <v>4118840.2944</v>
      </c>
      <c r="M4" s="35">
        <f t="shared" ref="M4:M54" si="5">MROUND((J4*0.025/12),500)</f>
        <v>10500</v>
      </c>
    </row>
    <row r="5" spans="1:13">
      <c r="A5" s="20">
        <v>3</v>
      </c>
      <c r="B5" s="26">
        <v>103</v>
      </c>
      <c r="C5" s="22">
        <v>1</v>
      </c>
      <c r="D5" s="23" t="s">
        <v>17</v>
      </c>
      <c r="E5" s="47">
        <v>756.7091999999999</v>
      </c>
      <c r="F5" s="47">
        <v>137.02572000000001</v>
      </c>
      <c r="G5" s="24">
        <f t="shared" si="0"/>
        <v>893.73491999999987</v>
      </c>
      <c r="H5" s="25">
        <f t="shared" si="1"/>
        <v>983.10841199999993</v>
      </c>
      <c r="I5" s="31">
        <v>6800</v>
      </c>
      <c r="J5" s="34">
        <f t="shared" si="2"/>
        <v>6077397.4559999993</v>
      </c>
      <c r="K5" s="34">
        <f t="shared" si="3"/>
        <v>5773527.5831999993</v>
      </c>
      <c r="L5" s="34">
        <f t="shared" si="4"/>
        <v>4861917.9647999993</v>
      </c>
      <c r="M5" s="35">
        <f t="shared" si="5"/>
        <v>12500</v>
      </c>
    </row>
    <row r="6" spans="1:13">
      <c r="A6" s="20">
        <v>4</v>
      </c>
      <c r="B6" s="26">
        <v>104</v>
      </c>
      <c r="C6" s="22">
        <v>1</v>
      </c>
      <c r="D6" s="23" t="s">
        <v>24</v>
      </c>
      <c r="E6" s="47">
        <v>857.02967999999998</v>
      </c>
      <c r="F6" s="47">
        <v>162.64403999999999</v>
      </c>
      <c r="G6" s="24">
        <f t="shared" si="0"/>
        <v>1019.67372</v>
      </c>
      <c r="H6" s="25">
        <f t="shared" si="1"/>
        <v>1121.6410920000001</v>
      </c>
      <c r="I6" s="31">
        <v>6800</v>
      </c>
      <c r="J6" s="34">
        <f t="shared" si="2"/>
        <v>6933781.2960000001</v>
      </c>
      <c r="K6" s="34">
        <f t="shared" si="3"/>
        <v>6587092.2311999993</v>
      </c>
      <c r="L6" s="34">
        <f t="shared" si="4"/>
        <v>5547025.0368000008</v>
      </c>
      <c r="M6" s="35">
        <f t="shared" si="5"/>
        <v>14500</v>
      </c>
    </row>
    <row r="7" spans="1:13">
      <c r="A7" s="20">
        <v>5</v>
      </c>
      <c r="B7" s="26">
        <v>201</v>
      </c>
      <c r="C7" s="22">
        <v>2</v>
      </c>
      <c r="D7" s="23" t="s">
        <v>17</v>
      </c>
      <c r="E7" s="47">
        <v>665.64576</v>
      </c>
      <c r="F7" s="47">
        <v>118.404</v>
      </c>
      <c r="G7" s="24">
        <f t="shared" si="0"/>
        <v>784.04975999999999</v>
      </c>
      <c r="H7" s="25">
        <f t="shared" si="1"/>
        <v>862.45473600000003</v>
      </c>
      <c r="I7" s="31">
        <v>6850</v>
      </c>
      <c r="J7" s="34">
        <f t="shared" si="2"/>
        <v>5370740.8559999997</v>
      </c>
      <c r="K7" s="34">
        <f t="shared" si="3"/>
        <v>5102203.8131999997</v>
      </c>
      <c r="L7" s="34">
        <f t="shared" si="4"/>
        <v>4296592.6847999999</v>
      </c>
      <c r="M7" s="35">
        <f t="shared" si="5"/>
        <v>11000</v>
      </c>
    </row>
    <row r="8" spans="1:13">
      <c r="A8" s="20">
        <v>6</v>
      </c>
      <c r="B8" s="26">
        <v>202</v>
      </c>
      <c r="C8" s="22">
        <v>2</v>
      </c>
      <c r="D8" s="23" t="s">
        <v>17</v>
      </c>
      <c r="E8" s="47">
        <v>664.13879999999995</v>
      </c>
      <c r="F8" s="47">
        <v>93.000960000000006</v>
      </c>
      <c r="G8" s="24">
        <f t="shared" si="0"/>
        <v>757.13975999999991</v>
      </c>
      <c r="H8" s="25">
        <f t="shared" si="1"/>
        <v>832.85373599999991</v>
      </c>
      <c r="I8" s="31">
        <v>6850</v>
      </c>
      <c r="J8" s="34">
        <f t="shared" si="2"/>
        <v>5186407.3559999997</v>
      </c>
      <c r="K8" s="34">
        <f t="shared" si="3"/>
        <v>4927086.9881999996</v>
      </c>
      <c r="L8" s="34">
        <f t="shared" si="4"/>
        <v>4149125.8848000001</v>
      </c>
      <c r="M8" s="35">
        <f t="shared" si="5"/>
        <v>11000</v>
      </c>
    </row>
    <row r="9" spans="1:13">
      <c r="A9" s="20">
        <v>7</v>
      </c>
      <c r="B9" s="26">
        <v>203</v>
      </c>
      <c r="C9" s="22">
        <v>2</v>
      </c>
      <c r="D9" s="23" t="s">
        <v>17</v>
      </c>
      <c r="E9" s="47">
        <v>664.99991999999997</v>
      </c>
      <c r="F9" s="47">
        <v>122.17139999999999</v>
      </c>
      <c r="G9" s="24">
        <f t="shared" si="0"/>
        <v>787.17131999999992</v>
      </c>
      <c r="H9" s="25">
        <f t="shared" si="1"/>
        <v>865.88845200000003</v>
      </c>
      <c r="I9" s="31">
        <v>6850</v>
      </c>
      <c r="J9" s="34">
        <f t="shared" si="2"/>
        <v>5392123.5419999994</v>
      </c>
      <c r="K9" s="34">
        <f t="shared" si="3"/>
        <v>5122517.3648999995</v>
      </c>
      <c r="L9" s="34">
        <f t="shared" si="4"/>
        <v>4313698.8335999995</v>
      </c>
      <c r="M9" s="35">
        <f t="shared" si="5"/>
        <v>11000</v>
      </c>
    </row>
    <row r="10" spans="1:13">
      <c r="A10" s="20">
        <v>8</v>
      </c>
      <c r="B10" s="26">
        <v>204</v>
      </c>
      <c r="C10" s="22">
        <v>2</v>
      </c>
      <c r="D10" s="23" t="s">
        <v>24</v>
      </c>
      <c r="E10" s="47">
        <v>855.30743999999993</v>
      </c>
      <c r="F10" s="47">
        <v>146.28276</v>
      </c>
      <c r="G10" s="24">
        <f t="shared" si="0"/>
        <v>1001.5901999999999</v>
      </c>
      <c r="H10" s="25">
        <f t="shared" si="1"/>
        <v>1101.7492199999999</v>
      </c>
      <c r="I10" s="31">
        <v>6850</v>
      </c>
      <c r="J10" s="34">
        <f t="shared" si="2"/>
        <v>6860892.8699999992</v>
      </c>
      <c r="K10" s="34">
        <f t="shared" si="3"/>
        <v>6517848.2264999989</v>
      </c>
      <c r="L10" s="34">
        <f t="shared" si="4"/>
        <v>5488714.2960000001</v>
      </c>
      <c r="M10" s="35">
        <f t="shared" si="5"/>
        <v>14500</v>
      </c>
    </row>
    <row r="11" spans="1:13">
      <c r="A11" s="20">
        <v>9</v>
      </c>
      <c r="B11" s="26">
        <v>301</v>
      </c>
      <c r="C11" s="22">
        <v>3</v>
      </c>
      <c r="D11" s="23" t="s">
        <v>17</v>
      </c>
      <c r="E11" s="47">
        <v>665.64576</v>
      </c>
      <c r="F11" s="47">
        <v>118.404</v>
      </c>
      <c r="G11" s="24">
        <f t="shared" si="0"/>
        <v>784.04975999999999</v>
      </c>
      <c r="H11" s="25">
        <f t="shared" si="1"/>
        <v>862.45473600000003</v>
      </c>
      <c r="I11" s="31">
        <v>6900</v>
      </c>
      <c r="J11" s="34">
        <f t="shared" si="2"/>
        <v>5409943.3439999996</v>
      </c>
      <c r="K11" s="34">
        <f t="shared" si="3"/>
        <v>5139446.1767999995</v>
      </c>
      <c r="L11" s="34">
        <f t="shared" si="4"/>
        <v>4327954.6751999995</v>
      </c>
      <c r="M11" s="35">
        <f t="shared" si="5"/>
        <v>11500</v>
      </c>
    </row>
    <row r="12" spans="1:13">
      <c r="A12" s="20">
        <v>10</v>
      </c>
      <c r="B12" s="21">
        <v>302</v>
      </c>
      <c r="C12" s="22">
        <v>2</v>
      </c>
      <c r="D12" s="23" t="s">
        <v>17</v>
      </c>
      <c r="E12" s="47">
        <v>664.13879999999995</v>
      </c>
      <c r="F12" s="47">
        <v>93.000960000000006</v>
      </c>
      <c r="G12" s="24">
        <f t="shared" si="0"/>
        <v>757.13975999999991</v>
      </c>
      <c r="H12" s="25">
        <f t="shared" si="1"/>
        <v>832.85373599999991</v>
      </c>
      <c r="I12" s="31">
        <v>6900</v>
      </c>
      <c r="J12" s="34">
        <f t="shared" si="2"/>
        <v>5224264.3439999996</v>
      </c>
      <c r="K12" s="34">
        <f t="shared" si="3"/>
        <v>4963051.1267999997</v>
      </c>
      <c r="L12" s="34">
        <f t="shared" si="4"/>
        <v>4179411.4751999998</v>
      </c>
      <c r="M12" s="35">
        <f t="shared" si="5"/>
        <v>11000</v>
      </c>
    </row>
    <row r="13" spans="1:13">
      <c r="A13" s="20">
        <v>11</v>
      </c>
      <c r="B13" s="26">
        <v>303</v>
      </c>
      <c r="C13" s="22">
        <v>3</v>
      </c>
      <c r="D13" s="23" t="s">
        <v>17</v>
      </c>
      <c r="E13" s="47">
        <v>664.99991999999997</v>
      </c>
      <c r="F13" s="47">
        <v>122.17139999999999</v>
      </c>
      <c r="G13" s="24">
        <f t="shared" si="0"/>
        <v>787.17131999999992</v>
      </c>
      <c r="H13" s="25">
        <f t="shared" si="1"/>
        <v>865.88845200000003</v>
      </c>
      <c r="I13" s="31">
        <v>6900</v>
      </c>
      <c r="J13" s="34">
        <f t="shared" si="2"/>
        <v>5431482.1079999991</v>
      </c>
      <c r="K13" s="34">
        <f t="shared" si="3"/>
        <v>5159908.0025999993</v>
      </c>
      <c r="L13" s="34">
        <f t="shared" si="4"/>
        <v>4345185.6863999991</v>
      </c>
      <c r="M13" s="35">
        <f t="shared" si="5"/>
        <v>11500</v>
      </c>
    </row>
    <row r="14" spans="1:13">
      <c r="A14" s="20">
        <v>12</v>
      </c>
      <c r="B14" s="21">
        <v>304</v>
      </c>
      <c r="C14" s="22">
        <v>3</v>
      </c>
      <c r="D14" s="23" t="s">
        <v>24</v>
      </c>
      <c r="E14" s="47">
        <v>855.30743999999993</v>
      </c>
      <c r="F14" s="47">
        <v>146.28276</v>
      </c>
      <c r="G14" s="24">
        <f t="shared" si="0"/>
        <v>1001.5901999999999</v>
      </c>
      <c r="H14" s="25">
        <f t="shared" si="1"/>
        <v>1101.7492199999999</v>
      </c>
      <c r="I14" s="31">
        <v>6900</v>
      </c>
      <c r="J14" s="34">
        <f t="shared" si="2"/>
        <v>6910972.379999999</v>
      </c>
      <c r="K14" s="34">
        <f t="shared" si="3"/>
        <v>6565423.760999999</v>
      </c>
      <c r="L14" s="34">
        <f t="shared" si="4"/>
        <v>5528777.9039999992</v>
      </c>
      <c r="M14" s="35">
        <f t="shared" si="5"/>
        <v>14500</v>
      </c>
    </row>
    <row r="15" spans="1:13">
      <c r="A15" s="20">
        <v>13</v>
      </c>
      <c r="B15" s="21">
        <v>401</v>
      </c>
      <c r="C15" s="22">
        <v>4</v>
      </c>
      <c r="D15" s="23" t="s">
        <v>17</v>
      </c>
      <c r="E15" s="47">
        <v>665.64576</v>
      </c>
      <c r="F15" s="47">
        <v>118.404</v>
      </c>
      <c r="G15" s="24">
        <f t="shared" si="0"/>
        <v>784.04975999999999</v>
      </c>
      <c r="H15" s="25">
        <f t="shared" si="1"/>
        <v>862.45473600000003</v>
      </c>
      <c r="I15" s="31">
        <v>6950</v>
      </c>
      <c r="J15" s="34">
        <f t="shared" si="2"/>
        <v>5449145.8320000004</v>
      </c>
      <c r="K15" s="34">
        <f t="shared" si="3"/>
        <v>5176688.5404000003</v>
      </c>
      <c r="L15" s="34">
        <f t="shared" si="4"/>
        <v>4359316.6656000009</v>
      </c>
      <c r="M15" s="35">
        <f t="shared" si="5"/>
        <v>11500</v>
      </c>
    </row>
    <row r="16" spans="1:13">
      <c r="A16" s="20">
        <v>14</v>
      </c>
      <c r="B16" s="21">
        <v>402</v>
      </c>
      <c r="C16" s="22">
        <v>4</v>
      </c>
      <c r="D16" s="23" t="s">
        <v>17</v>
      </c>
      <c r="E16" s="47">
        <v>664.13879999999995</v>
      </c>
      <c r="F16" s="47">
        <v>93.000960000000006</v>
      </c>
      <c r="G16" s="24">
        <f t="shared" si="0"/>
        <v>757.13975999999991</v>
      </c>
      <c r="H16" s="25">
        <f t="shared" si="1"/>
        <v>832.85373599999991</v>
      </c>
      <c r="I16" s="31">
        <v>6950</v>
      </c>
      <c r="J16" s="34">
        <f t="shared" si="2"/>
        <v>5262121.3319999995</v>
      </c>
      <c r="K16" s="34">
        <f t="shared" si="3"/>
        <v>4999015.265399999</v>
      </c>
      <c r="L16" s="34">
        <f t="shared" si="4"/>
        <v>4209697.0655999994</v>
      </c>
      <c r="M16" s="35">
        <f t="shared" si="5"/>
        <v>11000</v>
      </c>
    </row>
    <row r="17" spans="1:13">
      <c r="A17" s="20">
        <v>15</v>
      </c>
      <c r="B17" s="21">
        <v>403</v>
      </c>
      <c r="C17" s="22">
        <v>4</v>
      </c>
      <c r="D17" s="23" t="s">
        <v>17</v>
      </c>
      <c r="E17" s="47">
        <v>664.99991999999997</v>
      </c>
      <c r="F17" s="47">
        <v>122.17139999999999</v>
      </c>
      <c r="G17" s="24">
        <f t="shared" si="0"/>
        <v>787.17131999999992</v>
      </c>
      <c r="H17" s="25">
        <f t="shared" si="1"/>
        <v>865.88845200000003</v>
      </c>
      <c r="I17" s="31">
        <v>6950</v>
      </c>
      <c r="J17" s="34">
        <f t="shared" si="2"/>
        <v>5470840.6739999996</v>
      </c>
      <c r="K17" s="34">
        <f t="shared" si="3"/>
        <v>5197298.6402999992</v>
      </c>
      <c r="L17" s="34">
        <f t="shared" si="4"/>
        <v>4376672.5391999995</v>
      </c>
      <c r="M17" s="35">
        <f t="shared" si="5"/>
        <v>11500</v>
      </c>
    </row>
    <row r="18" spans="1:13">
      <c r="A18" s="20">
        <v>16</v>
      </c>
      <c r="B18" s="21">
        <v>404</v>
      </c>
      <c r="C18" s="22">
        <v>4</v>
      </c>
      <c r="D18" s="23" t="s">
        <v>24</v>
      </c>
      <c r="E18" s="47">
        <v>855.30743999999993</v>
      </c>
      <c r="F18" s="47">
        <v>146.28276</v>
      </c>
      <c r="G18" s="24">
        <f t="shared" si="0"/>
        <v>1001.5901999999999</v>
      </c>
      <c r="H18" s="25">
        <f t="shared" si="1"/>
        <v>1101.7492199999999</v>
      </c>
      <c r="I18" s="31">
        <v>6950</v>
      </c>
      <c r="J18" s="34">
        <f t="shared" si="2"/>
        <v>6961051.8899999987</v>
      </c>
      <c r="K18" s="34">
        <f t="shared" si="3"/>
        <v>6612999.2954999981</v>
      </c>
      <c r="L18" s="34">
        <f t="shared" si="4"/>
        <v>5568841.5119999992</v>
      </c>
      <c r="M18" s="35">
        <f t="shared" si="5"/>
        <v>14500</v>
      </c>
    </row>
    <row r="19" spans="1:13">
      <c r="A19" s="20">
        <v>17</v>
      </c>
      <c r="B19" s="21">
        <v>501</v>
      </c>
      <c r="C19" s="22">
        <v>5</v>
      </c>
      <c r="D19" s="23" t="s">
        <v>17</v>
      </c>
      <c r="E19" s="47">
        <v>665.64576</v>
      </c>
      <c r="F19" s="47">
        <v>118.404</v>
      </c>
      <c r="G19" s="24">
        <f t="shared" si="0"/>
        <v>784.04975999999999</v>
      </c>
      <c r="H19" s="25">
        <f t="shared" si="1"/>
        <v>862.45473600000003</v>
      </c>
      <c r="I19" s="31">
        <v>7000</v>
      </c>
      <c r="J19" s="34">
        <f t="shared" si="2"/>
        <v>5488348.3200000003</v>
      </c>
      <c r="K19" s="34">
        <f t="shared" si="3"/>
        <v>5213930.9040000001</v>
      </c>
      <c r="L19" s="34">
        <f t="shared" si="4"/>
        <v>4390678.6560000004</v>
      </c>
      <c r="M19" s="35">
        <f t="shared" si="5"/>
        <v>11500</v>
      </c>
    </row>
    <row r="20" spans="1:13">
      <c r="A20" s="20">
        <v>18</v>
      </c>
      <c r="B20" s="21">
        <v>502</v>
      </c>
      <c r="C20" s="22">
        <v>5</v>
      </c>
      <c r="D20" s="23" t="s">
        <v>17</v>
      </c>
      <c r="E20" s="47">
        <v>664.13879999999995</v>
      </c>
      <c r="F20" s="47">
        <v>93.000960000000006</v>
      </c>
      <c r="G20" s="24">
        <f t="shared" si="0"/>
        <v>757.13975999999991</v>
      </c>
      <c r="H20" s="25">
        <f t="shared" si="1"/>
        <v>832.85373599999991</v>
      </c>
      <c r="I20" s="31">
        <v>7000</v>
      </c>
      <c r="J20" s="34">
        <f t="shared" si="2"/>
        <v>5299978.3199999994</v>
      </c>
      <c r="K20" s="34">
        <f t="shared" si="3"/>
        <v>5034979.4039999992</v>
      </c>
      <c r="L20" s="34">
        <f t="shared" si="4"/>
        <v>4239982.6559999995</v>
      </c>
      <c r="M20" s="35">
        <f t="shared" si="5"/>
        <v>11000</v>
      </c>
    </row>
    <row r="21" spans="1:13">
      <c r="A21" s="20">
        <v>19</v>
      </c>
      <c r="B21" s="21">
        <v>503</v>
      </c>
      <c r="C21" s="22">
        <v>5</v>
      </c>
      <c r="D21" s="23" t="s">
        <v>17</v>
      </c>
      <c r="E21" s="47">
        <v>664.99991999999997</v>
      </c>
      <c r="F21" s="47">
        <v>122.17139999999999</v>
      </c>
      <c r="G21" s="24">
        <f t="shared" si="0"/>
        <v>787.17131999999992</v>
      </c>
      <c r="H21" s="25">
        <f t="shared" si="1"/>
        <v>865.88845200000003</v>
      </c>
      <c r="I21" s="31">
        <v>7000</v>
      </c>
      <c r="J21" s="34">
        <f t="shared" si="2"/>
        <v>5510199.2399999993</v>
      </c>
      <c r="K21" s="34">
        <f t="shared" si="3"/>
        <v>5234689.277999999</v>
      </c>
      <c r="L21" s="34">
        <f t="shared" si="4"/>
        <v>4408159.392</v>
      </c>
      <c r="M21" s="35">
        <f t="shared" si="5"/>
        <v>11500</v>
      </c>
    </row>
    <row r="22" spans="1:13">
      <c r="A22" s="20">
        <v>20</v>
      </c>
      <c r="B22" s="21">
        <v>504</v>
      </c>
      <c r="C22" s="22">
        <v>5</v>
      </c>
      <c r="D22" s="23" t="s">
        <v>24</v>
      </c>
      <c r="E22" s="47">
        <v>855.30743999999993</v>
      </c>
      <c r="F22" s="47">
        <v>146.28276</v>
      </c>
      <c r="G22" s="24">
        <f t="shared" si="0"/>
        <v>1001.5901999999999</v>
      </c>
      <c r="H22" s="25">
        <f t="shared" si="1"/>
        <v>1101.7492199999999</v>
      </c>
      <c r="I22" s="31">
        <v>7000</v>
      </c>
      <c r="J22" s="34">
        <f t="shared" si="2"/>
        <v>7011131.3999999994</v>
      </c>
      <c r="K22" s="34">
        <f t="shared" si="3"/>
        <v>6660574.8299999991</v>
      </c>
      <c r="L22" s="34">
        <f t="shared" si="4"/>
        <v>5608905.1200000001</v>
      </c>
      <c r="M22" s="35">
        <f t="shared" si="5"/>
        <v>14500</v>
      </c>
    </row>
    <row r="23" spans="1:13">
      <c r="A23" s="20">
        <v>21</v>
      </c>
      <c r="B23" s="21">
        <v>601</v>
      </c>
      <c r="C23" s="22">
        <v>6</v>
      </c>
      <c r="D23" s="23" t="s">
        <v>17</v>
      </c>
      <c r="E23" s="47">
        <v>665.64576</v>
      </c>
      <c r="F23" s="47">
        <v>118.404</v>
      </c>
      <c r="G23" s="24">
        <f t="shared" si="0"/>
        <v>784.04975999999999</v>
      </c>
      <c r="H23" s="25">
        <f t="shared" si="1"/>
        <v>862.45473600000003</v>
      </c>
      <c r="I23" s="31">
        <v>7050</v>
      </c>
      <c r="J23" s="34">
        <f t="shared" si="2"/>
        <v>5527550.8080000002</v>
      </c>
      <c r="K23" s="34">
        <f t="shared" si="3"/>
        <v>5251173.2675999999</v>
      </c>
      <c r="L23" s="34">
        <f t="shared" si="4"/>
        <v>4422040.6464</v>
      </c>
      <c r="M23" s="35">
        <f t="shared" si="5"/>
        <v>11500</v>
      </c>
    </row>
    <row r="24" spans="1:13">
      <c r="A24" s="20">
        <v>22</v>
      </c>
      <c r="B24" s="21">
        <v>602</v>
      </c>
      <c r="C24" s="22">
        <v>6</v>
      </c>
      <c r="D24" s="23" t="s">
        <v>17</v>
      </c>
      <c r="E24" s="47">
        <v>664.13879999999995</v>
      </c>
      <c r="F24" s="47">
        <v>93.000960000000006</v>
      </c>
      <c r="G24" s="24">
        <f t="shared" si="0"/>
        <v>757.13975999999991</v>
      </c>
      <c r="H24" s="25">
        <f t="shared" si="1"/>
        <v>832.85373599999991</v>
      </c>
      <c r="I24" s="31">
        <v>7050</v>
      </c>
      <c r="J24" s="34">
        <f t="shared" si="2"/>
        <v>5337835.3079999993</v>
      </c>
      <c r="K24" s="34">
        <f t="shared" si="3"/>
        <v>5070943.5425999993</v>
      </c>
      <c r="L24" s="34">
        <f t="shared" si="4"/>
        <v>4270268.2463999996</v>
      </c>
      <c r="M24" s="35">
        <f t="shared" si="5"/>
        <v>11000</v>
      </c>
    </row>
    <row r="25" spans="1:13">
      <c r="A25" s="20">
        <v>23</v>
      </c>
      <c r="B25" s="21">
        <v>603</v>
      </c>
      <c r="C25" s="22">
        <v>6</v>
      </c>
      <c r="D25" s="23" t="s">
        <v>17</v>
      </c>
      <c r="E25" s="47">
        <v>664.99991999999997</v>
      </c>
      <c r="F25" s="47">
        <v>122.17139999999999</v>
      </c>
      <c r="G25" s="24">
        <f t="shared" si="0"/>
        <v>787.17131999999992</v>
      </c>
      <c r="H25" s="25">
        <f t="shared" si="1"/>
        <v>865.88845200000003</v>
      </c>
      <c r="I25" s="31">
        <v>7050</v>
      </c>
      <c r="J25" s="34">
        <f t="shared" si="2"/>
        <v>5549557.8059999999</v>
      </c>
      <c r="K25" s="34">
        <f t="shared" si="3"/>
        <v>5272079.9156999998</v>
      </c>
      <c r="L25" s="34">
        <f t="shared" si="4"/>
        <v>4439646.2448000005</v>
      </c>
      <c r="M25" s="35">
        <f t="shared" si="5"/>
        <v>11500</v>
      </c>
    </row>
    <row r="26" spans="1:13">
      <c r="A26" s="20">
        <v>24</v>
      </c>
      <c r="B26" s="21">
        <v>604</v>
      </c>
      <c r="C26" s="22">
        <v>6</v>
      </c>
      <c r="D26" s="23" t="s">
        <v>24</v>
      </c>
      <c r="E26" s="47">
        <v>855.30743999999993</v>
      </c>
      <c r="F26" s="47">
        <v>146.28276</v>
      </c>
      <c r="G26" s="24">
        <f t="shared" si="0"/>
        <v>1001.5901999999999</v>
      </c>
      <c r="H26" s="25">
        <f t="shared" si="1"/>
        <v>1101.7492199999999</v>
      </c>
      <c r="I26" s="31">
        <v>7050</v>
      </c>
      <c r="J26" s="34">
        <f t="shared" si="2"/>
        <v>7061210.9099999992</v>
      </c>
      <c r="K26" s="34">
        <f t="shared" si="3"/>
        <v>6708150.3644999992</v>
      </c>
      <c r="L26" s="34">
        <f t="shared" si="4"/>
        <v>5648968.7280000001</v>
      </c>
      <c r="M26" s="35">
        <f t="shared" si="5"/>
        <v>14500</v>
      </c>
    </row>
    <row r="27" spans="1:13">
      <c r="A27" s="20">
        <v>25</v>
      </c>
      <c r="B27" s="21">
        <v>701</v>
      </c>
      <c r="C27" s="22">
        <v>7</v>
      </c>
      <c r="D27" s="23" t="s">
        <v>17</v>
      </c>
      <c r="E27" s="47">
        <v>665.64576</v>
      </c>
      <c r="F27" s="47">
        <v>118.404</v>
      </c>
      <c r="G27" s="24">
        <f t="shared" si="0"/>
        <v>784.04975999999999</v>
      </c>
      <c r="H27" s="25">
        <f t="shared" si="1"/>
        <v>862.45473600000003</v>
      </c>
      <c r="I27" s="31">
        <v>7100</v>
      </c>
      <c r="J27" s="34">
        <f t="shared" si="2"/>
        <v>5566753.2960000001</v>
      </c>
      <c r="K27" s="34">
        <f t="shared" si="3"/>
        <v>5288415.6311999997</v>
      </c>
      <c r="L27" s="34">
        <f t="shared" si="4"/>
        <v>4453402.6368000004</v>
      </c>
      <c r="M27" s="35">
        <f t="shared" si="5"/>
        <v>11500</v>
      </c>
    </row>
    <row r="28" spans="1:13">
      <c r="A28" s="20">
        <v>26</v>
      </c>
      <c r="B28" s="21">
        <v>702</v>
      </c>
      <c r="C28" s="22">
        <v>7</v>
      </c>
      <c r="D28" s="23" t="s">
        <v>17</v>
      </c>
      <c r="E28" s="47">
        <v>664.13879999999995</v>
      </c>
      <c r="F28" s="47">
        <v>93.000960000000006</v>
      </c>
      <c r="G28" s="24">
        <f t="shared" si="0"/>
        <v>757.13975999999991</v>
      </c>
      <c r="H28" s="25">
        <f t="shared" si="1"/>
        <v>832.85373599999991</v>
      </c>
      <c r="I28" s="31">
        <v>7100</v>
      </c>
      <c r="J28" s="34">
        <f t="shared" si="2"/>
        <v>5375692.2959999992</v>
      </c>
      <c r="K28" s="34">
        <f t="shared" si="3"/>
        <v>5106907.6811999986</v>
      </c>
      <c r="L28" s="34">
        <f t="shared" si="4"/>
        <v>4300553.8367999997</v>
      </c>
      <c r="M28" s="35">
        <f t="shared" si="5"/>
        <v>11000</v>
      </c>
    </row>
    <row r="29" spans="1:13">
      <c r="A29" s="20">
        <v>27</v>
      </c>
      <c r="B29" s="21">
        <v>703</v>
      </c>
      <c r="C29" s="22">
        <v>7</v>
      </c>
      <c r="D29" s="23" t="s">
        <v>17</v>
      </c>
      <c r="E29" s="47">
        <v>664.99991999999997</v>
      </c>
      <c r="F29" s="47">
        <v>122.17139999999999</v>
      </c>
      <c r="G29" s="24">
        <f t="shared" si="0"/>
        <v>787.17131999999992</v>
      </c>
      <c r="H29" s="25">
        <f t="shared" si="1"/>
        <v>865.88845200000003</v>
      </c>
      <c r="I29" s="31">
        <v>7100</v>
      </c>
      <c r="J29" s="34">
        <f t="shared" si="2"/>
        <v>5588916.3719999995</v>
      </c>
      <c r="K29" s="34">
        <f t="shared" si="3"/>
        <v>5309470.5533999996</v>
      </c>
      <c r="L29" s="34">
        <f t="shared" si="4"/>
        <v>4471133.0976</v>
      </c>
      <c r="M29" s="35">
        <f t="shared" si="5"/>
        <v>11500</v>
      </c>
    </row>
    <row r="30" spans="1:13">
      <c r="A30" s="20">
        <v>28</v>
      </c>
      <c r="B30" s="21">
        <v>704</v>
      </c>
      <c r="C30" s="22">
        <v>7</v>
      </c>
      <c r="D30" s="23" t="s">
        <v>24</v>
      </c>
      <c r="E30" s="47">
        <v>855.30743999999993</v>
      </c>
      <c r="F30" s="47">
        <v>146.28276</v>
      </c>
      <c r="G30" s="24">
        <f t="shared" si="0"/>
        <v>1001.5901999999999</v>
      </c>
      <c r="H30" s="25">
        <f t="shared" si="1"/>
        <v>1101.7492199999999</v>
      </c>
      <c r="I30" s="31">
        <v>7100</v>
      </c>
      <c r="J30" s="34">
        <f t="shared" si="2"/>
        <v>7111290.419999999</v>
      </c>
      <c r="K30" s="34">
        <f t="shared" si="3"/>
        <v>6755725.8989999983</v>
      </c>
      <c r="L30" s="34">
        <f t="shared" si="4"/>
        <v>5689032.3359999992</v>
      </c>
      <c r="M30" s="35">
        <f t="shared" si="5"/>
        <v>15000</v>
      </c>
    </row>
    <row r="31" spans="1:13">
      <c r="A31" s="20">
        <v>29</v>
      </c>
      <c r="B31" s="21">
        <v>801</v>
      </c>
      <c r="C31" s="22">
        <v>8</v>
      </c>
      <c r="D31" s="23" t="s">
        <v>17</v>
      </c>
      <c r="E31" s="47">
        <v>665.64576</v>
      </c>
      <c r="F31" s="47">
        <v>118.404</v>
      </c>
      <c r="G31" s="24">
        <f t="shared" si="0"/>
        <v>784.04975999999999</v>
      </c>
      <c r="H31" s="25">
        <f t="shared" si="1"/>
        <v>862.45473600000003</v>
      </c>
      <c r="I31" s="31">
        <v>7150</v>
      </c>
      <c r="J31" s="34">
        <f t="shared" si="2"/>
        <v>5605955.784</v>
      </c>
      <c r="K31" s="34">
        <f t="shared" si="3"/>
        <v>5325657.9947999995</v>
      </c>
      <c r="L31" s="34">
        <f t="shared" si="4"/>
        <v>4484764.6272</v>
      </c>
      <c r="M31" s="35">
        <f t="shared" si="5"/>
        <v>11500</v>
      </c>
    </row>
    <row r="32" spans="1:13">
      <c r="A32" s="20">
        <v>30</v>
      </c>
      <c r="B32" s="21">
        <v>802</v>
      </c>
      <c r="C32" s="22">
        <v>8</v>
      </c>
      <c r="D32" s="23" t="s">
        <v>17</v>
      </c>
      <c r="E32" s="47">
        <v>664.13879999999995</v>
      </c>
      <c r="F32" s="47">
        <v>93.000960000000006</v>
      </c>
      <c r="G32" s="24">
        <f t="shared" si="0"/>
        <v>757.13975999999991</v>
      </c>
      <c r="H32" s="25">
        <f t="shared" si="1"/>
        <v>832.85373599999991</v>
      </c>
      <c r="I32" s="31">
        <v>7150</v>
      </c>
      <c r="J32" s="34">
        <f t="shared" si="2"/>
        <v>5413549.2839999991</v>
      </c>
      <c r="K32" s="34">
        <f t="shared" si="3"/>
        <v>5142871.8197999988</v>
      </c>
      <c r="L32" s="34">
        <f t="shared" si="4"/>
        <v>4330839.4271999998</v>
      </c>
      <c r="M32" s="35">
        <f t="shared" si="5"/>
        <v>11500</v>
      </c>
    </row>
    <row r="33" spans="1:13">
      <c r="A33" s="20">
        <v>31</v>
      </c>
      <c r="B33" s="21">
        <v>803</v>
      </c>
      <c r="C33" s="22">
        <v>8</v>
      </c>
      <c r="D33" s="23" t="s">
        <v>17</v>
      </c>
      <c r="E33" s="47">
        <v>664.99991999999997</v>
      </c>
      <c r="F33" s="47">
        <v>122.17139999999999</v>
      </c>
      <c r="G33" s="24">
        <f t="shared" si="0"/>
        <v>787.17131999999992</v>
      </c>
      <c r="H33" s="25">
        <f t="shared" si="1"/>
        <v>865.88845200000003</v>
      </c>
      <c r="I33" s="31">
        <v>7150</v>
      </c>
      <c r="J33" s="34">
        <f t="shared" si="2"/>
        <v>5628274.9379999992</v>
      </c>
      <c r="K33" s="34">
        <f t="shared" si="3"/>
        <v>5346861.1910999985</v>
      </c>
      <c r="L33" s="34">
        <f t="shared" si="4"/>
        <v>4502619.9503999995</v>
      </c>
      <c r="M33" s="35">
        <f t="shared" si="5"/>
        <v>11500</v>
      </c>
    </row>
    <row r="34" spans="1:13">
      <c r="A34" s="20">
        <v>32</v>
      </c>
      <c r="B34" s="21">
        <v>804</v>
      </c>
      <c r="C34" s="22">
        <v>8</v>
      </c>
      <c r="D34" s="23" t="s">
        <v>24</v>
      </c>
      <c r="E34" s="47">
        <v>855.30743999999993</v>
      </c>
      <c r="F34" s="47">
        <v>146.28276</v>
      </c>
      <c r="G34" s="24">
        <f t="shared" si="0"/>
        <v>1001.5901999999999</v>
      </c>
      <c r="H34" s="25">
        <f t="shared" si="1"/>
        <v>1101.7492199999999</v>
      </c>
      <c r="I34" s="31">
        <v>7150</v>
      </c>
      <c r="J34" s="34">
        <f t="shared" si="2"/>
        <v>7161369.9299999988</v>
      </c>
      <c r="K34" s="34">
        <f t="shared" si="3"/>
        <v>6803301.4334999984</v>
      </c>
      <c r="L34" s="34">
        <f t="shared" si="4"/>
        <v>5729095.9439999992</v>
      </c>
      <c r="M34" s="35">
        <f t="shared" si="5"/>
        <v>15000</v>
      </c>
    </row>
    <row r="35" spans="1:13">
      <c r="A35" s="20">
        <v>33</v>
      </c>
      <c r="B35" s="21">
        <v>901</v>
      </c>
      <c r="C35" s="22">
        <v>9</v>
      </c>
      <c r="D35" s="23" t="s">
        <v>17</v>
      </c>
      <c r="E35" s="47">
        <v>665.64576</v>
      </c>
      <c r="F35" s="47">
        <v>118.404</v>
      </c>
      <c r="G35" s="24">
        <f t="shared" si="0"/>
        <v>784.04975999999999</v>
      </c>
      <c r="H35" s="25">
        <f t="shared" si="1"/>
        <v>862.45473600000003</v>
      </c>
      <c r="I35" s="31">
        <v>7200</v>
      </c>
      <c r="J35" s="34">
        <f t="shared" si="2"/>
        <v>5645158.2719999999</v>
      </c>
      <c r="K35" s="34">
        <f t="shared" si="3"/>
        <v>5362900.3583999993</v>
      </c>
      <c r="L35" s="34">
        <f t="shared" si="4"/>
        <v>4516126.6176000005</v>
      </c>
      <c r="M35" s="35">
        <f t="shared" si="5"/>
        <v>12000</v>
      </c>
    </row>
    <row r="36" spans="1:13">
      <c r="A36" s="20">
        <v>34</v>
      </c>
      <c r="B36" s="21">
        <v>902</v>
      </c>
      <c r="C36" s="22">
        <v>9</v>
      </c>
      <c r="D36" s="23" t="s">
        <v>17</v>
      </c>
      <c r="E36" s="47">
        <v>664.13879999999995</v>
      </c>
      <c r="F36" s="47">
        <v>93.000960000000006</v>
      </c>
      <c r="G36" s="24">
        <f t="shared" si="0"/>
        <v>757.13975999999991</v>
      </c>
      <c r="H36" s="25">
        <f t="shared" si="1"/>
        <v>832.85373599999991</v>
      </c>
      <c r="I36" s="31">
        <v>7200</v>
      </c>
      <c r="J36" s="34">
        <f t="shared" si="2"/>
        <v>5451406.2719999989</v>
      </c>
      <c r="K36" s="34">
        <f t="shared" si="3"/>
        <v>5178835.958399999</v>
      </c>
      <c r="L36" s="34">
        <f t="shared" si="4"/>
        <v>4361125.017599999</v>
      </c>
      <c r="M36" s="35">
        <f t="shared" si="5"/>
        <v>11500</v>
      </c>
    </row>
    <row r="37" spans="1:13">
      <c r="A37" s="20">
        <v>35</v>
      </c>
      <c r="B37" s="21">
        <v>903</v>
      </c>
      <c r="C37" s="22">
        <v>9</v>
      </c>
      <c r="D37" s="23" t="s">
        <v>17</v>
      </c>
      <c r="E37" s="47">
        <v>664.99991999999997</v>
      </c>
      <c r="F37" s="47">
        <v>122.17139999999999</v>
      </c>
      <c r="G37" s="24">
        <f t="shared" si="0"/>
        <v>787.17131999999992</v>
      </c>
      <c r="H37" s="25">
        <f t="shared" si="1"/>
        <v>865.88845200000003</v>
      </c>
      <c r="I37" s="31">
        <v>7200</v>
      </c>
      <c r="J37" s="34">
        <f t="shared" si="2"/>
        <v>5667633.5039999997</v>
      </c>
      <c r="K37" s="34">
        <f t="shared" si="3"/>
        <v>5384251.8287999993</v>
      </c>
      <c r="L37" s="34">
        <f t="shared" si="4"/>
        <v>4534106.8032</v>
      </c>
      <c r="M37" s="35">
        <f t="shared" si="5"/>
        <v>12000</v>
      </c>
    </row>
    <row r="38" spans="1:13">
      <c r="A38" s="20">
        <v>36</v>
      </c>
      <c r="B38" s="21">
        <v>904</v>
      </c>
      <c r="C38" s="22">
        <v>9</v>
      </c>
      <c r="D38" s="23" t="s">
        <v>24</v>
      </c>
      <c r="E38" s="47">
        <v>855.30743999999993</v>
      </c>
      <c r="F38" s="47">
        <v>146.28276</v>
      </c>
      <c r="G38" s="24">
        <f t="shared" si="0"/>
        <v>1001.5901999999999</v>
      </c>
      <c r="H38" s="25">
        <f t="shared" si="1"/>
        <v>1101.7492199999999</v>
      </c>
      <c r="I38" s="31">
        <v>7200</v>
      </c>
      <c r="J38" s="34">
        <f t="shared" si="2"/>
        <v>7211449.4399999995</v>
      </c>
      <c r="K38" s="34">
        <f t="shared" si="3"/>
        <v>6850876.9679999994</v>
      </c>
      <c r="L38" s="34">
        <f t="shared" si="4"/>
        <v>5769159.5520000001</v>
      </c>
      <c r="M38" s="35">
        <f t="shared" si="5"/>
        <v>15000</v>
      </c>
    </row>
    <row r="39" spans="1:13">
      <c r="A39" s="20">
        <v>37</v>
      </c>
      <c r="B39" s="21">
        <v>1001</v>
      </c>
      <c r="C39" s="22">
        <v>10</v>
      </c>
      <c r="D39" s="23" t="s">
        <v>17</v>
      </c>
      <c r="E39" s="47">
        <v>665.64576</v>
      </c>
      <c r="F39" s="47">
        <v>118.404</v>
      </c>
      <c r="G39" s="24">
        <f t="shared" si="0"/>
        <v>784.04975999999999</v>
      </c>
      <c r="H39" s="25">
        <f t="shared" si="1"/>
        <v>862.45473600000003</v>
      </c>
      <c r="I39" s="31">
        <v>7250</v>
      </c>
      <c r="J39" s="34">
        <f t="shared" si="2"/>
        <v>5684360.7599999998</v>
      </c>
      <c r="K39" s="34">
        <f t="shared" si="3"/>
        <v>5400142.7219999991</v>
      </c>
      <c r="L39" s="34">
        <f t="shared" si="4"/>
        <v>4547488.608</v>
      </c>
      <c r="M39" s="35">
        <f t="shared" si="5"/>
        <v>12000</v>
      </c>
    </row>
    <row r="40" spans="1:13">
      <c r="A40" s="20">
        <v>38</v>
      </c>
      <c r="B40" s="21">
        <v>1002</v>
      </c>
      <c r="C40" s="22">
        <v>10</v>
      </c>
      <c r="D40" s="23" t="s">
        <v>17</v>
      </c>
      <c r="E40" s="47">
        <v>664.13879999999995</v>
      </c>
      <c r="F40" s="47">
        <v>93.000960000000006</v>
      </c>
      <c r="G40" s="24">
        <f t="shared" si="0"/>
        <v>757.13975999999991</v>
      </c>
      <c r="H40" s="25">
        <f t="shared" si="1"/>
        <v>832.85373599999991</v>
      </c>
      <c r="I40" s="31">
        <v>7250</v>
      </c>
      <c r="J40" s="34">
        <f t="shared" si="2"/>
        <v>5489263.2599999998</v>
      </c>
      <c r="K40" s="34">
        <f t="shared" si="3"/>
        <v>5214800.0969999991</v>
      </c>
      <c r="L40" s="34">
        <f t="shared" si="4"/>
        <v>4391410.608</v>
      </c>
      <c r="M40" s="35">
        <f t="shared" si="5"/>
        <v>11500</v>
      </c>
    </row>
    <row r="41" spans="1:13">
      <c r="A41" s="20">
        <v>39</v>
      </c>
      <c r="B41" s="21">
        <v>1003</v>
      </c>
      <c r="C41" s="22">
        <v>10</v>
      </c>
      <c r="D41" s="23" t="s">
        <v>17</v>
      </c>
      <c r="E41" s="47">
        <v>664.99991999999997</v>
      </c>
      <c r="F41" s="47">
        <v>122.17139999999999</v>
      </c>
      <c r="G41" s="24">
        <f t="shared" si="0"/>
        <v>787.17131999999992</v>
      </c>
      <c r="H41" s="25">
        <f t="shared" si="1"/>
        <v>865.88845200000003</v>
      </c>
      <c r="I41" s="31">
        <v>7250</v>
      </c>
      <c r="J41" s="34">
        <f t="shared" si="2"/>
        <v>5706992.0699999994</v>
      </c>
      <c r="K41" s="34">
        <f t="shared" si="3"/>
        <v>5421642.4664999992</v>
      </c>
      <c r="L41" s="34">
        <f t="shared" si="4"/>
        <v>4565593.6559999995</v>
      </c>
      <c r="M41" s="35">
        <f t="shared" si="5"/>
        <v>12000</v>
      </c>
    </row>
    <row r="42" spans="1:13">
      <c r="A42" s="20">
        <v>40</v>
      </c>
      <c r="B42" s="21">
        <v>1004</v>
      </c>
      <c r="C42" s="22">
        <v>10</v>
      </c>
      <c r="D42" s="23" t="s">
        <v>24</v>
      </c>
      <c r="E42" s="47">
        <v>855.30743999999993</v>
      </c>
      <c r="F42" s="47">
        <v>146.28276</v>
      </c>
      <c r="G42" s="24">
        <f t="shared" si="0"/>
        <v>1001.5901999999999</v>
      </c>
      <c r="H42" s="25">
        <f t="shared" si="1"/>
        <v>1101.7492199999999</v>
      </c>
      <c r="I42" s="31">
        <v>7250</v>
      </c>
      <c r="J42" s="34">
        <f t="shared" si="2"/>
        <v>7261528.9499999993</v>
      </c>
      <c r="K42" s="34">
        <f t="shared" si="3"/>
        <v>6898452.5024999985</v>
      </c>
      <c r="L42" s="34">
        <f t="shared" si="4"/>
        <v>5809223.1600000001</v>
      </c>
      <c r="M42" s="35">
        <f t="shared" si="5"/>
        <v>15000</v>
      </c>
    </row>
    <row r="43" spans="1:13">
      <c r="A43" s="20">
        <v>41</v>
      </c>
      <c r="B43" s="21">
        <v>1101</v>
      </c>
      <c r="C43" s="22">
        <v>11</v>
      </c>
      <c r="D43" s="23" t="s">
        <v>17</v>
      </c>
      <c r="E43" s="47">
        <v>665.64576</v>
      </c>
      <c r="F43" s="47">
        <v>118.404</v>
      </c>
      <c r="G43" s="24">
        <f t="shared" si="0"/>
        <v>784.04975999999999</v>
      </c>
      <c r="H43" s="25">
        <f t="shared" si="1"/>
        <v>862.45473600000003</v>
      </c>
      <c r="I43" s="31">
        <v>7300</v>
      </c>
      <c r="J43" s="34">
        <f t="shared" si="2"/>
        <v>5723563.2479999997</v>
      </c>
      <c r="K43" s="34">
        <f t="shared" si="3"/>
        <v>5437385.0855999999</v>
      </c>
      <c r="L43" s="34">
        <f t="shared" si="4"/>
        <v>4578850.5983999996</v>
      </c>
      <c r="M43" s="35">
        <f t="shared" si="5"/>
        <v>12000</v>
      </c>
    </row>
    <row r="44" spans="1:13">
      <c r="A44" s="20">
        <v>42</v>
      </c>
      <c r="B44" s="21">
        <v>1102</v>
      </c>
      <c r="C44" s="22">
        <v>11</v>
      </c>
      <c r="D44" s="23" t="s">
        <v>17</v>
      </c>
      <c r="E44" s="47">
        <v>664.13879999999995</v>
      </c>
      <c r="F44" s="47">
        <v>93.000960000000006</v>
      </c>
      <c r="G44" s="24">
        <f t="shared" si="0"/>
        <v>757.13975999999991</v>
      </c>
      <c r="H44" s="25">
        <f t="shared" si="1"/>
        <v>832.85373599999991</v>
      </c>
      <c r="I44" s="31">
        <v>7300</v>
      </c>
      <c r="J44" s="34">
        <f t="shared" si="2"/>
        <v>5527120.2479999997</v>
      </c>
      <c r="K44" s="34">
        <f t="shared" si="3"/>
        <v>5250764.2355999993</v>
      </c>
      <c r="L44" s="34">
        <f t="shared" si="4"/>
        <v>4421696.1984000001</v>
      </c>
      <c r="M44" s="35">
        <f t="shared" si="5"/>
        <v>11500</v>
      </c>
    </row>
    <row r="45" spans="1:13">
      <c r="A45" s="20">
        <v>43</v>
      </c>
      <c r="B45" s="21">
        <v>1103</v>
      </c>
      <c r="C45" s="22">
        <v>11</v>
      </c>
      <c r="D45" s="23" t="s">
        <v>17</v>
      </c>
      <c r="E45" s="47">
        <v>664.99991999999997</v>
      </c>
      <c r="F45" s="47">
        <v>122.17139999999999</v>
      </c>
      <c r="G45" s="24">
        <f t="shared" si="0"/>
        <v>787.17131999999992</v>
      </c>
      <c r="H45" s="25">
        <f t="shared" si="1"/>
        <v>865.88845200000003</v>
      </c>
      <c r="I45" s="31">
        <v>7300</v>
      </c>
      <c r="J45" s="34">
        <f t="shared" si="2"/>
        <v>5746350.635999999</v>
      </c>
      <c r="K45" s="34">
        <f t="shared" si="3"/>
        <v>5459033.104199999</v>
      </c>
      <c r="L45" s="34">
        <f t="shared" si="4"/>
        <v>4597080.508799999</v>
      </c>
      <c r="M45" s="35">
        <f t="shared" si="5"/>
        <v>12000</v>
      </c>
    </row>
    <row r="46" spans="1:13">
      <c r="A46" s="20">
        <v>44</v>
      </c>
      <c r="B46" s="21">
        <v>1104</v>
      </c>
      <c r="C46" s="22">
        <v>11</v>
      </c>
      <c r="D46" s="23" t="s">
        <v>24</v>
      </c>
      <c r="E46" s="47">
        <v>855.30743999999993</v>
      </c>
      <c r="F46" s="47">
        <v>146.28276</v>
      </c>
      <c r="G46" s="24">
        <f t="shared" si="0"/>
        <v>1001.5901999999999</v>
      </c>
      <c r="H46" s="25">
        <f t="shared" si="1"/>
        <v>1101.7492199999999</v>
      </c>
      <c r="I46" s="31">
        <v>7300</v>
      </c>
      <c r="J46" s="34">
        <f t="shared" si="2"/>
        <v>7311608.459999999</v>
      </c>
      <c r="K46" s="34">
        <f t="shared" si="3"/>
        <v>6946028.0369999986</v>
      </c>
      <c r="L46" s="34">
        <f t="shared" si="4"/>
        <v>5849286.7679999992</v>
      </c>
      <c r="M46" s="35">
        <f t="shared" si="5"/>
        <v>15000</v>
      </c>
    </row>
    <row r="47" spans="1:13">
      <c r="A47" s="20">
        <v>45</v>
      </c>
      <c r="B47" s="21">
        <v>1201</v>
      </c>
      <c r="C47" s="22">
        <v>12</v>
      </c>
      <c r="D47" s="23" t="s">
        <v>25</v>
      </c>
      <c r="E47" s="47">
        <v>705.79547999999988</v>
      </c>
      <c r="F47" s="47">
        <v>118.404</v>
      </c>
      <c r="G47" s="24">
        <f t="shared" si="0"/>
        <v>824.19947999999988</v>
      </c>
      <c r="H47" s="25">
        <f t="shared" si="1"/>
        <v>906.61942799999997</v>
      </c>
      <c r="I47" s="31">
        <v>7350</v>
      </c>
      <c r="J47" s="34">
        <f t="shared" si="2"/>
        <v>6057866.1779999994</v>
      </c>
      <c r="K47" s="34">
        <f t="shared" si="3"/>
        <v>5754972.8690999988</v>
      </c>
      <c r="L47" s="34">
        <f t="shared" si="4"/>
        <v>4846292.9424000001</v>
      </c>
      <c r="M47" s="35">
        <f t="shared" si="5"/>
        <v>12500</v>
      </c>
    </row>
    <row r="48" spans="1:13">
      <c r="A48" s="20">
        <v>46</v>
      </c>
      <c r="B48" s="21">
        <v>1202</v>
      </c>
      <c r="C48" s="22">
        <v>12</v>
      </c>
      <c r="D48" s="23" t="s">
        <v>17</v>
      </c>
      <c r="E48" s="47">
        <v>664.13879999999995</v>
      </c>
      <c r="F48" s="47">
        <v>93.000960000000006</v>
      </c>
      <c r="G48" s="24">
        <f t="shared" si="0"/>
        <v>757.13975999999991</v>
      </c>
      <c r="H48" s="25">
        <f t="shared" si="1"/>
        <v>832.85373599999991</v>
      </c>
      <c r="I48" s="31">
        <v>7350</v>
      </c>
      <c r="J48" s="34">
        <f t="shared" si="2"/>
        <v>5564977.2359999996</v>
      </c>
      <c r="K48" s="34">
        <f t="shared" si="3"/>
        <v>5286728.3741999995</v>
      </c>
      <c r="L48" s="34">
        <f t="shared" si="4"/>
        <v>4451981.7888000002</v>
      </c>
      <c r="M48" s="35">
        <f t="shared" si="5"/>
        <v>11500</v>
      </c>
    </row>
    <row r="49" spans="1:13">
      <c r="A49" s="20">
        <v>47</v>
      </c>
      <c r="B49" s="21">
        <v>1203</v>
      </c>
      <c r="C49" s="22">
        <v>12</v>
      </c>
      <c r="D49" s="23" t="s">
        <v>17</v>
      </c>
      <c r="E49" s="47">
        <v>666.50688000000002</v>
      </c>
      <c r="F49" s="47">
        <v>122.17139999999999</v>
      </c>
      <c r="G49" s="24">
        <f t="shared" si="0"/>
        <v>788.67827999999997</v>
      </c>
      <c r="H49" s="25">
        <f t="shared" si="1"/>
        <v>867.546108</v>
      </c>
      <c r="I49" s="31">
        <v>7350</v>
      </c>
      <c r="J49" s="34">
        <f t="shared" si="2"/>
        <v>5796785.358</v>
      </c>
      <c r="K49" s="34">
        <f t="shared" si="3"/>
        <v>5506946.0900999997</v>
      </c>
      <c r="L49" s="34">
        <f t="shared" si="4"/>
        <v>4637428.2864000006</v>
      </c>
      <c r="M49" s="35">
        <f t="shared" si="5"/>
        <v>12000</v>
      </c>
    </row>
    <row r="50" spans="1:13">
      <c r="A50" s="20">
        <v>48</v>
      </c>
      <c r="B50" s="21">
        <v>1204</v>
      </c>
      <c r="C50" s="22">
        <v>12</v>
      </c>
      <c r="D50" s="23" t="s">
        <v>25</v>
      </c>
      <c r="E50" s="47">
        <v>733.13603999999998</v>
      </c>
      <c r="F50" s="47">
        <v>116.2512</v>
      </c>
      <c r="G50" s="24">
        <f t="shared" si="0"/>
        <v>849.38724000000002</v>
      </c>
      <c r="H50" s="25">
        <f t="shared" si="1"/>
        <v>934.32596400000011</v>
      </c>
      <c r="I50" s="31">
        <v>7350</v>
      </c>
      <c r="J50" s="34">
        <f t="shared" si="2"/>
        <v>6242996.2139999997</v>
      </c>
      <c r="K50" s="34">
        <f t="shared" si="3"/>
        <v>5930846.4032999994</v>
      </c>
      <c r="L50" s="34">
        <f t="shared" si="4"/>
        <v>4994396.9711999996</v>
      </c>
      <c r="M50" s="35">
        <f t="shared" si="5"/>
        <v>13000</v>
      </c>
    </row>
    <row r="51" spans="1:13">
      <c r="A51" s="20"/>
      <c r="B51" s="21">
        <v>1201</v>
      </c>
      <c r="C51" s="22">
        <v>13</v>
      </c>
      <c r="D51" s="23" t="s">
        <v>26</v>
      </c>
      <c r="E51" s="47">
        <v>454.34843999999998</v>
      </c>
      <c r="F51" s="47">
        <v>0</v>
      </c>
      <c r="G51" s="24">
        <f t="shared" si="0"/>
        <v>454.34843999999998</v>
      </c>
      <c r="H51" s="25">
        <f t="shared" si="1"/>
        <v>499.78328400000004</v>
      </c>
      <c r="I51" s="31">
        <v>7350</v>
      </c>
      <c r="J51" s="34">
        <f t="shared" si="2"/>
        <v>3339461.034</v>
      </c>
      <c r="K51" s="34">
        <f t="shared" si="3"/>
        <v>3172487.9822999998</v>
      </c>
      <c r="L51" s="34">
        <f t="shared" si="4"/>
        <v>2671568.8272000002</v>
      </c>
      <c r="M51" s="35">
        <f t="shared" si="5"/>
        <v>7000</v>
      </c>
    </row>
    <row r="52" spans="1:13">
      <c r="A52" s="20"/>
      <c r="B52" s="21">
        <v>1204</v>
      </c>
      <c r="C52" s="22">
        <v>13</v>
      </c>
      <c r="D52" s="23" t="s">
        <v>26</v>
      </c>
      <c r="E52" s="47">
        <v>506.12328000000002</v>
      </c>
      <c r="F52" s="47">
        <v>0</v>
      </c>
      <c r="G52" s="24">
        <f t="shared" si="0"/>
        <v>506.12328000000002</v>
      </c>
      <c r="H52" s="25">
        <f t="shared" si="1"/>
        <v>556.73560800000007</v>
      </c>
      <c r="I52" s="31">
        <v>7350</v>
      </c>
      <c r="J52" s="34">
        <f t="shared" si="2"/>
        <v>3720006.108</v>
      </c>
      <c r="K52" s="34">
        <f t="shared" si="3"/>
        <v>3534005.8026000001</v>
      </c>
      <c r="L52" s="34">
        <f t="shared" si="4"/>
        <v>2976004.8864000002</v>
      </c>
      <c r="M52" s="35">
        <f t="shared" si="5"/>
        <v>8000</v>
      </c>
    </row>
    <row r="53" spans="1:13">
      <c r="A53" s="20">
        <v>49</v>
      </c>
      <c r="B53" s="21">
        <v>1301</v>
      </c>
      <c r="C53" s="22">
        <v>13</v>
      </c>
      <c r="D53" s="23" t="s">
        <v>17</v>
      </c>
      <c r="E53" s="47">
        <v>664.13879999999995</v>
      </c>
      <c r="F53" s="47">
        <v>93.000960000000006</v>
      </c>
      <c r="G53" s="24">
        <f t="shared" si="0"/>
        <v>757.13975999999991</v>
      </c>
      <c r="H53" s="25">
        <f t="shared" si="1"/>
        <v>832.85373599999991</v>
      </c>
      <c r="I53" s="31">
        <v>7350</v>
      </c>
      <c r="J53" s="34">
        <f t="shared" si="2"/>
        <v>5564977.2359999996</v>
      </c>
      <c r="K53" s="34">
        <f t="shared" si="3"/>
        <v>5286728.3741999995</v>
      </c>
      <c r="L53" s="34">
        <f t="shared" si="4"/>
        <v>4451981.7888000002</v>
      </c>
      <c r="M53" s="35">
        <f t="shared" si="5"/>
        <v>11500</v>
      </c>
    </row>
    <row r="54" spans="1:13">
      <c r="A54" s="20">
        <v>50</v>
      </c>
      <c r="B54" s="21">
        <v>1302</v>
      </c>
      <c r="C54" s="22">
        <v>13</v>
      </c>
      <c r="D54" s="23" t="s">
        <v>17</v>
      </c>
      <c r="E54" s="47">
        <v>666.50688000000002</v>
      </c>
      <c r="F54" s="47">
        <v>122.17139999999999</v>
      </c>
      <c r="G54" s="24">
        <f t="shared" si="0"/>
        <v>788.67827999999997</v>
      </c>
      <c r="H54" s="25">
        <f t="shared" si="1"/>
        <v>867.546108</v>
      </c>
      <c r="I54" s="31">
        <v>7350</v>
      </c>
      <c r="J54" s="34">
        <f t="shared" si="2"/>
        <v>5796785.358</v>
      </c>
      <c r="K54" s="34">
        <f t="shared" si="3"/>
        <v>5506946.0900999997</v>
      </c>
      <c r="L54" s="34">
        <f t="shared" si="4"/>
        <v>4637428.2864000006</v>
      </c>
      <c r="M54" s="35">
        <f t="shared" si="5"/>
        <v>12000</v>
      </c>
    </row>
    <row r="55" spans="1:13">
      <c r="A55" s="44" t="s">
        <v>2</v>
      </c>
      <c r="B55" s="45"/>
      <c r="C55" s="45"/>
      <c r="D55" s="46"/>
      <c r="E55" s="40">
        <f>SUM(E3:E54)</f>
        <v>36506.859479999999</v>
      </c>
      <c r="F55" s="40">
        <f>SUM(F3:F54)</f>
        <v>5991.0271200000034</v>
      </c>
      <c r="G55" s="40">
        <f>SUM(G3:G54)</f>
        <v>42497.886599999998</v>
      </c>
      <c r="H55" s="40">
        <f>SUM(H3:H54)</f>
        <v>46747.675259999989</v>
      </c>
      <c r="I55" s="41"/>
      <c r="J55" s="42">
        <f>SUM(J3:J54)</f>
        <v>301292126.22599989</v>
      </c>
      <c r="K55" s="43">
        <f>SUM(K3:K54)</f>
        <v>286227519.91469991</v>
      </c>
      <c r="L55" s="43">
        <f>SUM(L3:L54)</f>
        <v>241033700.98079997</v>
      </c>
      <c r="M55" s="39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N26"/>
  <sheetViews>
    <sheetView zoomScale="130" zoomScaleNormal="130" workbookViewId="0">
      <selection activeCell="C16" sqref="C16:G16"/>
    </sheetView>
  </sheetViews>
  <sheetFormatPr defaultRowHeight="15"/>
  <cols>
    <col min="4" max="4" width="17.42578125" customWidth="1"/>
    <col min="5" max="5" width="12.140625" customWidth="1"/>
    <col min="6" max="6" width="14" customWidth="1"/>
    <col min="7" max="7" width="19.28515625" customWidth="1"/>
    <col min="8" max="8" width="22.42578125" customWidth="1"/>
    <col min="9" max="9" width="21.42578125" customWidth="1"/>
    <col min="10" max="10" width="12" customWidth="1"/>
    <col min="11" max="11" width="16.28515625" bestFit="1" customWidth="1"/>
    <col min="13" max="13" width="19.85546875" customWidth="1"/>
    <col min="14" max="14" width="15.140625" bestFit="1" customWidth="1"/>
    <col min="15" max="15" width="13.42578125" bestFit="1" customWidth="1"/>
  </cols>
  <sheetData>
    <row r="2" spans="2:14">
      <c r="B2" s="48"/>
      <c r="C2" s="48"/>
      <c r="D2" s="48"/>
      <c r="E2" s="48"/>
      <c r="F2" s="48"/>
      <c r="G2" s="48"/>
      <c r="H2" s="48"/>
      <c r="I2" s="48"/>
      <c r="J2" s="49"/>
      <c r="K2" s="49"/>
      <c r="L2" s="50"/>
    </row>
    <row r="3" spans="2:14">
      <c r="B3" s="48"/>
      <c r="C3" s="51"/>
      <c r="D3" s="52"/>
      <c r="E3" s="53"/>
      <c r="F3" s="54"/>
      <c r="G3" s="55"/>
      <c r="H3" s="56"/>
      <c r="I3" s="56"/>
      <c r="J3" s="57"/>
      <c r="K3" s="58"/>
      <c r="L3" s="59"/>
      <c r="M3" s="6"/>
    </row>
    <row r="4" spans="2:14">
      <c r="B4" s="48"/>
      <c r="C4" s="51"/>
      <c r="D4" s="51"/>
      <c r="E4" s="53"/>
      <c r="F4" s="54"/>
      <c r="G4" s="55"/>
      <c r="H4" s="56"/>
      <c r="I4" s="56"/>
      <c r="J4" s="57"/>
      <c r="K4" s="58"/>
      <c r="L4" s="60"/>
      <c r="M4" s="6"/>
      <c r="N4" s="2"/>
    </row>
    <row r="5" spans="2:14">
      <c r="B5" s="61"/>
      <c r="C5" s="51"/>
      <c r="D5" s="51"/>
      <c r="E5" s="53"/>
      <c r="F5" s="54"/>
      <c r="G5" s="55"/>
      <c r="H5" s="56"/>
      <c r="I5" s="56"/>
      <c r="J5" s="57"/>
      <c r="K5" s="58"/>
      <c r="L5" s="60"/>
      <c r="M5" s="6"/>
      <c r="N5" s="2"/>
    </row>
    <row r="6" spans="2:14">
      <c r="B6" s="61"/>
      <c r="C6" s="51"/>
      <c r="D6" s="51"/>
      <c r="E6" s="53"/>
      <c r="F6" s="54"/>
      <c r="G6" s="55"/>
      <c r="H6" s="56"/>
      <c r="I6" s="56"/>
      <c r="J6" s="57"/>
      <c r="K6" s="58"/>
      <c r="L6" s="60"/>
      <c r="M6" s="6"/>
    </row>
    <row r="7" spans="2:14">
      <c r="B7" s="67"/>
      <c r="C7" s="68"/>
      <c r="D7" s="48"/>
      <c r="E7" s="62"/>
      <c r="F7" s="62"/>
      <c r="G7" s="63"/>
      <c r="H7" s="64"/>
      <c r="I7" s="64"/>
      <c r="J7" s="65"/>
      <c r="K7" s="66"/>
      <c r="L7" s="50"/>
      <c r="M7" s="38"/>
      <c r="N7" s="2"/>
    </row>
    <row r="8" spans="2:14">
      <c r="B8" s="7"/>
      <c r="C8" s="7"/>
      <c r="D8" s="7"/>
      <c r="E8" s="7"/>
      <c r="F8" s="7"/>
      <c r="G8" s="7"/>
      <c r="H8" s="7"/>
      <c r="I8" s="7"/>
      <c r="J8" s="28"/>
      <c r="K8" s="5"/>
    </row>
    <row r="9" spans="2:14">
      <c r="B9" s="7"/>
      <c r="C9" s="7"/>
      <c r="D9" s="7"/>
      <c r="E9" s="7"/>
      <c r="F9" s="7"/>
      <c r="G9" s="7"/>
      <c r="H9" s="7"/>
      <c r="I9" s="7"/>
      <c r="J9" s="28"/>
      <c r="K9" s="32"/>
    </row>
    <row r="10" spans="2:14">
      <c r="J10" s="28"/>
      <c r="K10" s="28"/>
    </row>
    <row r="11" spans="2:14">
      <c r="J11" s="28"/>
      <c r="K11" s="28">
        <f>K3+K5</f>
        <v>0</v>
      </c>
    </row>
    <row r="12" spans="2:14">
      <c r="K12">
        <f>K4</f>
        <v>0</v>
      </c>
    </row>
    <row r="13" spans="2:14">
      <c r="G13" s="1"/>
      <c r="K13">
        <f>K6</f>
        <v>0</v>
      </c>
    </row>
    <row r="14" spans="2:14">
      <c r="C14">
        <v>42518</v>
      </c>
      <c r="D14">
        <v>46769</v>
      </c>
      <c r="E14">
        <v>301430832</v>
      </c>
      <c r="F14">
        <v>286359290</v>
      </c>
      <c r="G14" s="1">
        <v>241144665</v>
      </c>
    </row>
    <row r="15" spans="2:14">
      <c r="C15">
        <v>42518</v>
      </c>
      <c r="D15">
        <v>46769</v>
      </c>
      <c r="E15">
        <v>301430832</v>
      </c>
      <c r="F15">
        <v>286359290</v>
      </c>
      <c r="G15" s="1">
        <v>241144665</v>
      </c>
    </row>
    <row r="16" spans="2:14">
      <c r="C16">
        <f>SUM(C14:C15)</f>
        <v>85036</v>
      </c>
      <c r="D16">
        <f>SUM(D14:D15)</f>
        <v>93538</v>
      </c>
      <c r="E16">
        <f>SUM(E14:E15)</f>
        <v>602861664</v>
      </c>
      <c r="F16">
        <f>SUM(F14:F15)</f>
        <v>572718580</v>
      </c>
      <c r="G16" s="1">
        <f>SUM(G14:G15)</f>
        <v>482289330</v>
      </c>
    </row>
    <row r="25" spans="6:10">
      <c r="F25" s="15"/>
      <c r="G25" s="15"/>
      <c r="H25" s="15"/>
      <c r="I25" s="15"/>
      <c r="J25" s="15"/>
    </row>
    <row r="26" spans="6:10">
      <c r="F26" s="10"/>
      <c r="G26" s="10"/>
      <c r="H26" s="10"/>
      <c r="I26" s="10"/>
      <c r="J26" s="10"/>
    </row>
  </sheetData>
  <mergeCells count="1">
    <mergeCell ref="B7:C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T7:AF62"/>
  <sheetViews>
    <sheetView topLeftCell="A15" zoomScale="85" zoomScaleNormal="85" workbookViewId="0">
      <selection activeCell="O20" sqref="O20"/>
    </sheetView>
  </sheetViews>
  <sheetFormatPr defaultRowHeight="15"/>
  <sheetData>
    <row r="7" spans="31:32" ht="15.75" customHeight="1"/>
    <row r="8" spans="31:32" ht="15.75" customHeight="1"/>
    <row r="9" spans="31:32" ht="15.75" customHeight="1"/>
    <row r="10" spans="31:32" ht="15.75" customHeight="1"/>
    <row r="11" spans="31:32" ht="15.75" customHeight="1">
      <c r="AE11" s="1"/>
      <c r="AF11" s="15"/>
    </row>
    <row r="12" spans="31:32" ht="15.75" customHeight="1">
      <c r="AE12" s="1"/>
      <c r="AF12" s="15"/>
    </row>
    <row r="13" spans="31:32">
      <c r="AF13" s="10"/>
    </row>
    <row r="14" spans="31:32" ht="20.25" customHeight="1"/>
    <row r="15" spans="31:32" ht="16.5" customHeight="1"/>
    <row r="20" spans="20:32">
      <c r="T20" s="4"/>
    </row>
    <row r="21" spans="20:32" ht="19.5" customHeight="1">
      <c r="T21" s="4"/>
    </row>
    <row r="22" spans="20:32" ht="17.25" customHeight="1">
      <c r="T22" s="4"/>
    </row>
    <row r="23" spans="20:32" ht="15.75" thickBot="1">
      <c r="T23" s="3"/>
    </row>
    <row r="24" spans="20:32" ht="15.75" customHeight="1"/>
    <row r="25" spans="20:32" ht="15.75" customHeight="1" thickBot="1"/>
    <row r="26" spans="20:32" ht="15.75" thickBot="1">
      <c r="AB26" s="11"/>
      <c r="AC26" s="11"/>
      <c r="AD26" s="11"/>
      <c r="AE26" s="1"/>
      <c r="AF26" s="13"/>
    </row>
    <row r="27" spans="20:32" ht="15.75" thickBot="1">
      <c r="AB27" s="12"/>
      <c r="AC27" s="12"/>
      <c r="AD27" s="12"/>
      <c r="AE27" s="1"/>
      <c r="AF27" s="14"/>
    </row>
    <row r="28" spans="20:32">
      <c r="AF28" s="10"/>
    </row>
    <row r="33" spans="28:32" ht="13.5" customHeight="1"/>
    <row r="41" spans="28:32" ht="15.75" thickBot="1"/>
    <row r="42" spans="28:32" ht="15.75" thickBot="1">
      <c r="AB42" s="11"/>
      <c r="AC42" s="11"/>
      <c r="AD42" s="11"/>
      <c r="AE42" s="1"/>
      <c r="AF42" s="13"/>
    </row>
    <row r="43" spans="28:32" ht="15.75" thickBot="1">
      <c r="AB43" s="12"/>
      <c r="AC43" s="12"/>
      <c r="AD43" s="12"/>
      <c r="AE43" s="1"/>
      <c r="AF43" s="14"/>
    </row>
    <row r="44" spans="28:32" ht="15.75" thickBot="1">
      <c r="AB44" s="11"/>
      <c r="AC44" s="11"/>
      <c r="AD44" s="11"/>
      <c r="AE44" s="1"/>
      <c r="AF44" s="13"/>
    </row>
    <row r="45" spans="28:32">
      <c r="AF45" s="10"/>
    </row>
    <row r="58" spans="28:32" ht="15.75" thickBot="1"/>
    <row r="59" spans="28:32" ht="15.75" thickBot="1">
      <c r="AB59" s="11"/>
      <c r="AC59" s="11"/>
      <c r="AD59" s="11"/>
      <c r="AE59" s="1"/>
      <c r="AF59" s="13"/>
    </row>
    <row r="60" spans="28:32" ht="15.75" thickBot="1">
      <c r="AB60" s="12"/>
      <c r="AC60" s="12"/>
      <c r="AD60" s="12"/>
      <c r="AE60" s="1"/>
      <c r="AF60" s="14"/>
    </row>
    <row r="61" spans="28:32" ht="15.75" thickBot="1">
      <c r="AB61" s="11"/>
      <c r="AC61" s="11"/>
      <c r="AD61" s="11"/>
      <c r="AE61" s="1"/>
      <c r="AF61" s="13"/>
    </row>
    <row r="62" spans="28:32">
      <c r="AF62" s="10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topLeftCell="A7" workbookViewId="0">
      <selection activeCell="G8" sqref="G8"/>
    </sheetView>
  </sheetViews>
  <sheetFormatPr defaultRowHeight="1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zoomScale="70" zoomScaleNormal="70" workbookViewId="0"/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opLeftCell="A14" workbookViewId="0">
      <selection activeCell="G26" sqref="G26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8" sqref="H8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 - Wing</vt:lpstr>
      <vt:lpstr>B - Wing </vt:lpstr>
      <vt:lpstr>Total</vt:lpstr>
      <vt:lpstr>RERA</vt:lpstr>
      <vt:lpstr>IGR</vt:lpstr>
      <vt:lpstr>Sheet1</vt:lpstr>
      <vt:lpstr>Sheet2</vt:lpstr>
      <vt:lpstr>Sheet3</vt:lpstr>
      <vt:lpstr>Sheet4</vt:lpstr>
    </vt:vector>
  </TitlesOfParts>
  <Company>NONE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COMP</cp:lastModifiedBy>
  <cp:lastPrinted>2013-08-31T05:30:46Z</cp:lastPrinted>
  <dcterms:created xsi:type="dcterms:W3CDTF">2013-08-30T08:57:19Z</dcterms:created>
  <dcterms:modified xsi:type="dcterms:W3CDTF">2025-01-17T10:59:36Z</dcterms:modified>
</cp:coreProperties>
</file>