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Sayba Samriddhi\"/>
    </mc:Choice>
  </mc:AlternateContent>
  <xr:revisionPtr revIDLastSave="0" documentId="13_ncr:1_{DBA8D733-380D-467B-8B57-8B139E1573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ba Samriddhi" sheetId="57" r:id="rId1"/>
    <sheet name="Sayba Samriddhi (Sale)" sheetId="86" r:id="rId2"/>
    <sheet name="Sayba Samriddhi (Rehab)" sheetId="87" r:id="rId3"/>
    <sheet name="Total" sheetId="79" r:id="rId4"/>
    <sheet name="Rera" sheetId="67" r:id="rId5"/>
    <sheet name="Typical Floor" sheetId="70" r:id="rId6"/>
    <sheet name="IGR" sheetId="80" r:id="rId7"/>
    <sheet name="RR" sheetId="81" r:id="rId8"/>
    <sheet name="Rates" sheetId="82" r:id="rId9"/>
    <sheet name="Sheet1" sheetId="85" r:id="rId10"/>
  </sheets>
  <definedNames>
    <definedName name="_xlnm._FilterDatabase" localSheetId="4" hidden="1">Rera!$D$20:$D$31</definedName>
    <definedName name="_xlnm._FilterDatabase" localSheetId="0" hidden="1">'Sayba Samriddhi'!$M$1:$M$98</definedName>
    <definedName name="_xlnm._FilterDatabase" localSheetId="2" hidden="1">'Sayba Samriddhi (Rehab)'!$M$1:$M$38</definedName>
    <definedName name="_xlnm._FilterDatabase" localSheetId="1" hidden="1">'Sayba Samriddhi (Sale)'!$D$2:$D$62</definedName>
  </definedNames>
  <calcPr calcId="191029"/>
</workbook>
</file>

<file path=xl/calcChain.xml><?xml version="1.0" encoding="utf-8"?>
<calcChain xmlns="http://schemas.openxmlformats.org/spreadsheetml/2006/main">
  <c r="J7" i="79" l="1"/>
  <c r="J3" i="57"/>
  <c r="J4" i="57"/>
  <c r="J5" i="57"/>
  <c r="J6" i="57"/>
  <c r="B6" i="80"/>
  <c r="F3" i="79"/>
  <c r="E3" i="79"/>
  <c r="D9" i="79"/>
  <c r="I2" i="79"/>
  <c r="H2" i="79"/>
  <c r="G2" i="79"/>
  <c r="F2" i="79"/>
  <c r="E2" i="79"/>
  <c r="D2" i="79"/>
  <c r="E35" i="87"/>
  <c r="J34" i="87"/>
  <c r="I34" i="87"/>
  <c r="K34" i="87" s="1"/>
  <c r="F34" i="87"/>
  <c r="L34" i="87" s="1"/>
  <c r="J33" i="87"/>
  <c r="I33" i="87"/>
  <c r="K33" i="87" s="1"/>
  <c r="F33" i="87"/>
  <c r="L33" i="87" s="1"/>
  <c r="J32" i="87"/>
  <c r="I32" i="87"/>
  <c r="K32" i="87" s="1"/>
  <c r="F32" i="87"/>
  <c r="L32" i="87" s="1"/>
  <c r="J31" i="87"/>
  <c r="I31" i="87"/>
  <c r="K31" i="87" s="1"/>
  <c r="F31" i="87"/>
  <c r="L31" i="87" s="1"/>
  <c r="L30" i="87"/>
  <c r="J30" i="87"/>
  <c r="I30" i="87"/>
  <c r="K30" i="87" s="1"/>
  <c r="F30" i="87"/>
  <c r="J29" i="87"/>
  <c r="I29" i="87"/>
  <c r="K29" i="87" s="1"/>
  <c r="F29" i="87"/>
  <c r="L29" i="87" s="1"/>
  <c r="J28" i="87"/>
  <c r="I28" i="87"/>
  <c r="K28" i="87" s="1"/>
  <c r="F28" i="87"/>
  <c r="L28" i="87" s="1"/>
  <c r="J27" i="87"/>
  <c r="I27" i="87"/>
  <c r="K27" i="87" s="1"/>
  <c r="F27" i="87"/>
  <c r="L27" i="87" s="1"/>
  <c r="J26" i="87"/>
  <c r="I26" i="87"/>
  <c r="K26" i="87" s="1"/>
  <c r="F26" i="87"/>
  <c r="L26" i="87" s="1"/>
  <c r="J25" i="87"/>
  <c r="I25" i="87"/>
  <c r="K25" i="87" s="1"/>
  <c r="F25" i="87"/>
  <c r="L25" i="87" s="1"/>
  <c r="J24" i="87"/>
  <c r="I24" i="87"/>
  <c r="K24" i="87" s="1"/>
  <c r="F24" i="87"/>
  <c r="L24" i="87" s="1"/>
  <c r="J23" i="87"/>
  <c r="I23" i="87"/>
  <c r="K23" i="87" s="1"/>
  <c r="F23" i="87"/>
  <c r="L23" i="87" s="1"/>
  <c r="J22" i="87"/>
  <c r="I22" i="87"/>
  <c r="K22" i="87" s="1"/>
  <c r="F22" i="87"/>
  <c r="L22" i="87" s="1"/>
  <c r="J21" i="87"/>
  <c r="I21" i="87"/>
  <c r="K21" i="87" s="1"/>
  <c r="F21" i="87"/>
  <c r="L21" i="87" s="1"/>
  <c r="J20" i="87"/>
  <c r="I20" i="87"/>
  <c r="K20" i="87" s="1"/>
  <c r="F20" i="87"/>
  <c r="L20" i="87" s="1"/>
  <c r="J19" i="87"/>
  <c r="I19" i="87"/>
  <c r="K19" i="87" s="1"/>
  <c r="F19" i="87"/>
  <c r="L19" i="87" s="1"/>
  <c r="J18" i="87"/>
  <c r="I18" i="87"/>
  <c r="K18" i="87" s="1"/>
  <c r="F18" i="87"/>
  <c r="L18" i="87" s="1"/>
  <c r="J17" i="87"/>
  <c r="I17" i="87"/>
  <c r="K17" i="87" s="1"/>
  <c r="F17" i="87"/>
  <c r="L17" i="87" s="1"/>
  <c r="J16" i="87"/>
  <c r="I16" i="87"/>
  <c r="K16" i="87" s="1"/>
  <c r="F16" i="87"/>
  <c r="L16" i="87" s="1"/>
  <c r="J15" i="87"/>
  <c r="I15" i="87"/>
  <c r="K15" i="87" s="1"/>
  <c r="F15" i="87"/>
  <c r="L15" i="87" s="1"/>
  <c r="J14" i="87"/>
  <c r="I14" i="87"/>
  <c r="K14" i="87" s="1"/>
  <c r="F14" i="87"/>
  <c r="L14" i="87" s="1"/>
  <c r="J13" i="87"/>
  <c r="I13" i="87"/>
  <c r="K13" i="87" s="1"/>
  <c r="F13" i="87"/>
  <c r="L13" i="87" s="1"/>
  <c r="J12" i="87"/>
  <c r="I12" i="87"/>
  <c r="K12" i="87" s="1"/>
  <c r="F12" i="87"/>
  <c r="L12" i="87" s="1"/>
  <c r="J11" i="87"/>
  <c r="I11" i="87"/>
  <c r="K11" i="87" s="1"/>
  <c r="F11" i="87"/>
  <c r="L11" i="87" s="1"/>
  <c r="J10" i="87"/>
  <c r="I10" i="87"/>
  <c r="K10" i="87" s="1"/>
  <c r="F10" i="87"/>
  <c r="L10" i="87" s="1"/>
  <c r="J9" i="87"/>
  <c r="I9" i="87"/>
  <c r="K9" i="87" s="1"/>
  <c r="F9" i="87"/>
  <c r="L9" i="87" s="1"/>
  <c r="J8" i="87"/>
  <c r="I8" i="87"/>
  <c r="K8" i="87" s="1"/>
  <c r="F8" i="87"/>
  <c r="L8" i="87" s="1"/>
  <c r="J7" i="87"/>
  <c r="I7" i="87"/>
  <c r="K7" i="87" s="1"/>
  <c r="F7" i="87"/>
  <c r="L7" i="87" s="1"/>
  <c r="J6" i="87"/>
  <c r="I6" i="87"/>
  <c r="K6" i="87" s="1"/>
  <c r="F6" i="87"/>
  <c r="L6" i="87" s="1"/>
  <c r="J5" i="87"/>
  <c r="I5" i="87"/>
  <c r="K5" i="87" s="1"/>
  <c r="F5" i="87"/>
  <c r="L5" i="87" s="1"/>
  <c r="J4" i="87"/>
  <c r="I4" i="87"/>
  <c r="K4" i="87" s="1"/>
  <c r="F4" i="87"/>
  <c r="L4" i="87" s="1"/>
  <c r="O3" i="87"/>
  <c r="P3" i="87" s="1"/>
  <c r="Q3" i="87" s="1"/>
  <c r="J3" i="87"/>
  <c r="I3" i="87"/>
  <c r="K3" i="87" s="1"/>
  <c r="G3" i="87"/>
  <c r="F3" i="87"/>
  <c r="L3" i="87" s="1"/>
  <c r="P2" i="87"/>
  <c r="J2" i="87"/>
  <c r="I2" i="87"/>
  <c r="K2" i="87" s="1"/>
  <c r="F2" i="87"/>
  <c r="E62" i="86"/>
  <c r="F61" i="86"/>
  <c r="L61" i="86" s="1"/>
  <c r="F60" i="86"/>
  <c r="L60" i="86" s="1"/>
  <c r="F59" i="86"/>
  <c r="L59" i="86" s="1"/>
  <c r="F58" i="86"/>
  <c r="L58" i="86" s="1"/>
  <c r="F57" i="86"/>
  <c r="L57" i="86" s="1"/>
  <c r="F56" i="86"/>
  <c r="L56" i="86" s="1"/>
  <c r="F55" i="86"/>
  <c r="L55" i="86" s="1"/>
  <c r="F54" i="86"/>
  <c r="L54" i="86" s="1"/>
  <c r="F53" i="86"/>
  <c r="L53" i="86" s="1"/>
  <c r="F52" i="86"/>
  <c r="L52" i="86" s="1"/>
  <c r="F51" i="86"/>
  <c r="L51" i="86" s="1"/>
  <c r="F50" i="86"/>
  <c r="L50" i="86" s="1"/>
  <c r="F49" i="86"/>
  <c r="L49" i="86" s="1"/>
  <c r="F48" i="86"/>
  <c r="L48" i="86" s="1"/>
  <c r="F47" i="86"/>
  <c r="L47" i="86" s="1"/>
  <c r="F46" i="86"/>
  <c r="L46" i="86" s="1"/>
  <c r="F45" i="86"/>
  <c r="L45" i="86" s="1"/>
  <c r="F44" i="86"/>
  <c r="L44" i="86" s="1"/>
  <c r="F43" i="86"/>
  <c r="L43" i="86" s="1"/>
  <c r="F42" i="86"/>
  <c r="L42" i="86" s="1"/>
  <c r="F41" i="86"/>
  <c r="L41" i="86" s="1"/>
  <c r="F40" i="86"/>
  <c r="L40" i="86" s="1"/>
  <c r="F39" i="86"/>
  <c r="L39" i="86" s="1"/>
  <c r="F38" i="86"/>
  <c r="L38" i="86" s="1"/>
  <c r="F37" i="86"/>
  <c r="L37" i="86" s="1"/>
  <c r="F36" i="86"/>
  <c r="L36" i="86" s="1"/>
  <c r="F35" i="86"/>
  <c r="L35" i="86" s="1"/>
  <c r="F34" i="86"/>
  <c r="L34" i="86" s="1"/>
  <c r="F33" i="86"/>
  <c r="L33" i="86" s="1"/>
  <c r="F32" i="86"/>
  <c r="L32" i="86" s="1"/>
  <c r="F31" i="86"/>
  <c r="L31" i="86" s="1"/>
  <c r="F30" i="86"/>
  <c r="L30" i="86" s="1"/>
  <c r="F29" i="86"/>
  <c r="L29" i="86" s="1"/>
  <c r="F28" i="86"/>
  <c r="L28" i="86" s="1"/>
  <c r="F27" i="86"/>
  <c r="L27" i="86" s="1"/>
  <c r="F26" i="86"/>
  <c r="L26" i="86" s="1"/>
  <c r="F25" i="86"/>
  <c r="L25" i="86" s="1"/>
  <c r="F24" i="86"/>
  <c r="L24" i="86" s="1"/>
  <c r="F23" i="86"/>
  <c r="L23" i="86" s="1"/>
  <c r="F22" i="86"/>
  <c r="L22" i="86" s="1"/>
  <c r="F21" i="86"/>
  <c r="L21" i="86" s="1"/>
  <c r="F20" i="86"/>
  <c r="L20" i="86" s="1"/>
  <c r="F19" i="86"/>
  <c r="L19" i="86" s="1"/>
  <c r="F18" i="86"/>
  <c r="L18" i="86" s="1"/>
  <c r="F17" i="86"/>
  <c r="L17" i="86" s="1"/>
  <c r="F16" i="86"/>
  <c r="L16" i="86" s="1"/>
  <c r="F15" i="86"/>
  <c r="L15" i="86" s="1"/>
  <c r="F14" i="86"/>
  <c r="L14" i="86" s="1"/>
  <c r="F13" i="86"/>
  <c r="L13" i="86" s="1"/>
  <c r="F12" i="86"/>
  <c r="L12" i="86" s="1"/>
  <c r="F11" i="86"/>
  <c r="L11" i="86" s="1"/>
  <c r="F10" i="86"/>
  <c r="L10" i="86" s="1"/>
  <c r="F9" i="86"/>
  <c r="L9" i="86" s="1"/>
  <c r="F8" i="86"/>
  <c r="L8" i="86" s="1"/>
  <c r="F7" i="86"/>
  <c r="L7" i="86" s="1"/>
  <c r="F6" i="86"/>
  <c r="L6" i="86" s="1"/>
  <c r="F5" i="86"/>
  <c r="L5" i="86" s="1"/>
  <c r="F4" i="86"/>
  <c r="L4" i="86" s="1"/>
  <c r="F3" i="86"/>
  <c r="L3" i="86" s="1"/>
  <c r="F2" i="86"/>
  <c r="L2" i="86" s="1"/>
  <c r="O2" i="86"/>
  <c r="O3" i="86" s="1"/>
  <c r="O3" i="57"/>
  <c r="P3" i="57" s="1"/>
  <c r="Q3" i="57" s="1"/>
  <c r="P2" i="57"/>
  <c r="Q2" i="57" s="1"/>
  <c r="E10" i="80"/>
  <c r="E9" i="80"/>
  <c r="E8" i="80"/>
  <c r="E7" i="80"/>
  <c r="C7" i="80"/>
  <c r="G7" i="80" s="1"/>
  <c r="C14" i="80"/>
  <c r="C3" i="80"/>
  <c r="E95" i="57"/>
  <c r="F3" i="57"/>
  <c r="L3" i="57" s="1"/>
  <c r="F4" i="57"/>
  <c r="L4" i="57" s="1"/>
  <c r="F5" i="57"/>
  <c r="L5" i="57" s="1"/>
  <c r="F6" i="57"/>
  <c r="L6" i="57" s="1"/>
  <c r="F7" i="57"/>
  <c r="L7" i="57" s="1"/>
  <c r="F8" i="57"/>
  <c r="L8" i="57" s="1"/>
  <c r="F9" i="57"/>
  <c r="L9" i="57" s="1"/>
  <c r="F10" i="57"/>
  <c r="L10" i="57" s="1"/>
  <c r="F11" i="57"/>
  <c r="L11" i="57" s="1"/>
  <c r="F12" i="57"/>
  <c r="L12" i="57" s="1"/>
  <c r="F13" i="57"/>
  <c r="L13" i="57" s="1"/>
  <c r="F14" i="57"/>
  <c r="L14" i="57" s="1"/>
  <c r="F15" i="57"/>
  <c r="L15" i="57" s="1"/>
  <c r="F16" i="57"/>
  <c r="L16" i="57" s="1"/>
  <c r="F17" i="57"/>
  <c r="L17" i="57" s="1"/>
  <c r="F18" i="57"/>
  <c r="L18" i="57" s="1"/>
  <c r="F19" i="57"/>
  <c r="L19" i="57" s="1"/>
  <c r="F20" i="57"/>
  <c r="L20" i="57" s="1"/>
  <c r="F21" i="57"/>
  <c r="L21" i="57" s="1"/>
  <c r="F22" i="57"/>
  <c r="L22" i="57" s="1"/>
  <c r="F23" i="57"/>
  <c r="L23" i="57" s="1"/>
  <c r="F24" i="57"/>
  <c r="L24" i="57" s="1"/>
  <c r="F25" i="57"/>
  <c r="L25" i="57" s="1"/>
  <c r="F26" i="57"/>
  <c r="L26" i="57" s="1"/>
  <c r="F27" i="57"/>
  <c r="L27" i="57" s="1"/>
  <c r="F28" i="57"/>
  <c r="L28" i="57" s="1"/>
  <c r="F29" i="57"/>
  <c r="L29" i="57" s="1"/>
  <c r="F30" i="57"/>
  <c r="L30" i="57" s="1"/>
  <c r="F31" i="57"/>
  <c r="L31" i="57" s="1"/>
  <c r="F32" i="57"/>
  <c r="L32" i="57" s="1"/>
  <c r="F33" i="57"/>
  <c r="L33" i="57" s="1"/>
  <c r="F34" i="57"/>
  <c r="L34" i="57" s="1"/>
  <c r="F35" i="57"/>
  <c r="L35" i="57" s="1"/>
  <c r="F36" i="57"/>
  <c r="L36" i="57" s="1"/>
  <c r="F37" i="57"/>
  <c r="L37" i="57" s="1"/>
  <c r="F38" i="57"/>
  <c r="L38" i="57" s="1"/>
  <c r="F39" i="57"/>
  <c r="L39" i="57" s="1"/>
  <c r="F40" i="57"/>
  <c r="L40" i="57" s="1"/>
  <c r="F41" i="57"/>
  <c r="L41" i="57" s="1"/>
  <c r="F42" i="57"/>
  <c r="L42" i="57" s="1"/>
  <c r="F43" i="57"/>
  <c r="L43" i="57" s="1"/>
  <c r="F44" i="57"/>
  <c r="L44" i="57" s="1"/>
  <c r="F45" i="57"/>
  <c r="L45" i="57" s="1"/>
  <c r="F46" i="57"/>
  <c r="L46" i="57" s="1"/>
  <c r="F47" i="57"/>
  <c r="L47" i="57" s="1"/>
  <c r="F48" i="57"/>
  <c r="L48" i="57" s="1"/>
  <c r="F49" i="57"/>
  <c r="L49" i="57" s="1"/>
  <c r="F50" i="57"/>
  <c r="L50" i="57" s="1"/>
  <c r="F51" i="57"/>
  <c r="L51" i="57" s="1"/>
  <c r="F52" i="57"/>
  <c r="L52" i="57" s="1"/>
  <c r="F53" i="57"/>
  <c r="L53" i="57" s="1"/>
  <c r="F54" i="57"/>
  <c r="L54" i="57" s="1"/>
  <c r="F55" i="57"/>
  <c r="L55" i="57" s="1"/>
  <c r="F56" i="57"/>
  <c r="L56" i="57" s="1"/>
  <c r="F57" i="57"/>
  <c r="L57" i="57" s="1"/>
  <c r="F58" i="57"/>
  <c r="L58" i="57" s="1"/>
  <c r="F59" i="57"/>
  <c r="L59" i="57" s="1"/>
  <c r="F60" i="57"/>
  <c r="L60" i="57" s="1"/>
  <c r="F61" i="57"/>
  <c r="L61" i="57" s="1"/>
  <c r="F62" i="57"/>
  <c r="L62" i="57" s="1"/>
  <c r="F63" i="57"/>
  <c r="L63" i="57" s="1"/>
  <c r="F64" i="57"/>
  <c r="L64" i="57" s="1"/>
  <c r="F65" i="57"/>
  <c r="L65" i="57" s="1"/>
  <c r="F66" i="57"/>
  <c r="L66" i="57" s="1"/>
  <c r="F67" i="57"/>
  <c r="L67" i="57" s="1"/>
  <c r="F68" i="57"/>
  <c r="L68" i="57" s="1"/>
  <c r="F69" i="57"/>
  <c r="L69" i="57" s="1"/>
  <c r="F70" i="57"/>
  <c r="L70" i="57" s="1"/>
  <c r="F71" i="57"/>
  <c r="L71" i="57" s="1"/>
  <c r="F72" i="57"/>
  <c r="L72" i="57" s="1"/>
  <c r="F73" i="57"/>
  <c r="L73" i="57" s="1"/>
  <c r="F74" i="57"/>
  <c r="L74" i="57" s="1"/>
  <c r="F75" i="57"/>
  <c r="L75" i="57" s="1"/>
  <c r="F76" i="57"/>
  <c r="L76" i="57" s="1"/>
  <c r="F77" i="57"/>
  <c r="L77" i="57" s="1"/>
  <c r="F78" i="57"/>
  <c r="L78" i="57" s="1"/>
  <c r="F79" i="57"/>
  <c r="L79" i="57" s="1"/>
  <c r="F80" i="57"/>
  <c r="L80" i="57" s="1"/>
  <c r="F81" i="57"/>
  <c r="L81" i="57" s="1"/>
  <c r="F82" i="57"/>
  <c r="L82" i="57" s="1"/>
  <c r="F83" i="57"/>
  <c r="L83" i="57" s="1"/>
  <c r="F84" i="57"/>
  <c r="L84" i="57" s="1"/>
  <c r="F85" i="57"/>
  <c r="L85" i="57" s="1"/>
  <c r="F86" i="57"/>
  <c r="L86" i="57" s="1"/>
  <c r="F87" i="57"/>
  <c r="L87" i="57" s="1"/>
  <c r="F88" i="57"/>
  <c r="L88" i="57" s="1"/>
  <c r="F89" i="57"/>
  <c r="L89" i="57" s="1"/>
  <c r="F90" i="57"/>
  <c r="L90" i="57" s="1"/>
  <c r="F91" i="57"/>
  <c r="L91" i="57" s="1"/>
  <c r="F92" i="57"/>
  <c r="L92" i="57" s="1"/>
  <c r="F93" i="57"/>
  <c r="L93" i="57" s="1"/>
  <c r="F94" i="57"/>
  <c r="L94" i="57" s="1"/>
  <c r="F28" i="70"/>
  <c r="F27" i="70"/>
  <c r="F26" i="70"/>
  <c r="F25" i="70"/>
  <c r="F23" i="70"/>
  <c r="F22" i="70"/>
  <c r="F21" i="70"/>
  <c r="F20" i="70"/>
  <c r="F18" i="70"/>
  <c r="F17" i="70"/>
  <c r="F16" i="70"/>
  <c r="F15" i="70"/>
  <c r="F14" i="70"/>
  <c r="F13" i="70"/>
  <c r="F3" i="70"/>
  <c r="F4" i="70"/>
  <c r="F5" i="70"/>
  <c r="F6" i="70"/>
  <c r="F7" i="70"/>
  <c r="F8" i="70"/>
  <c r="F9" i="70"/>
  <c r="F2" i="70"/>
  <c r="G31" i="67"/>
  <c r="F21" i="67"/>
  <c r="F22" i="67"/>
  <c r="F23" i="67"/>
  <c r="F24" i="67"/>
  <c r="F25" i="67"/>
  <c r="F26" i="67"/>
  <c r="F27" i="67"/>
  <c r="F28" i="67"/>
  <c r="F29" i="67"/>
  <c r="F30" i="67"/>
  <c r="F20" i="67"/>
  <c r="I4" i="79"/>
  <c r="K17" i="80"/>
  <c r="K16" i="80"/>
  <c r="H17" i="80"/>
  <c r="K15" i="80"/>
  <c r="G14" i="80"/>
  <c r="H16" i="80"/>
  <c r="H18" i="80"/>
  <c r="K14" i="80"/>
  <c r="H14" i="80"/>
  <c r="H9" i="80"/>
  <c r="H10" i="80"/>
  <c r="H11" i="80"/>
  <c r="H12" i="80"/>
  <c r="K13" i="80"/>
  <c r="H13" i="80"/>
  <c r="K12" i="80"/>
  <c r="K11" i="80"/>
  <c r="K10" i="80"/>
  <c r="K9" i="80"/>
  <c r="K8" i="80"/>
  <c r="H8" i="80"/>
  <c r="K7" i="80"/>
  <c r="H7" i="80"/>
  <c r="K6" i="80"/>
  <c r="E6" i="80"/>
  <c r="H6" i="80" s="1"/>
  <c r="K5" i="80"/>
  <c r="E5" i="80"/>
  <c r="H5" i="80" s="1"/>
  <c r="K4" i="80"/>
  <c r="E4" i="80"/>
  <c r="H4" i="80" s="1"/>
  <c r="K3" i="80"/>
  <c r="E3" i="80"/>
  <c r="H3" i="80" s="1"/>
  <c r="F35" i="87" l="1"/>
  <c r="O4" i="87"/>
  <c r="L2" i="87"/>
  <c r="L35" i="87" s="1"/>
  <c r="Q2" i="87"/>
  <c r="H2" i="86"/>
  <c r="P3" i="86"/>
  <c r="Q3" i="86" s="1"/>
  <c r="F62" i="86"/>
  <c r="L62" i="86"/>
  <c r="P2" i="86"/>
  <c r="Q2" i="86" s="1"/>
  <c r="O4" i="57"/>
  <c r="P4" i="57" s="1"/>
  <c r="Q4" i="57" s="1"/>
  <c r="O5" i="57"/>
  <c r="L7" i="80"/>
  <c r="C17" i="80"/>
  <c r="H15" i="80"/>
  <c r="G3" i="80"/>
  <c r="O5" i="87" l="1"/>
  <c r="P4" i="87"/>
  <c r="Q4" i="87" s="1"/>
  <c r="G4" i="87"/>
  <c r="G5" i="87" s="1"/>
  <c r="J2" i="86"/>
  <c r="I2" i="86"/>
  <c r="H3" i="86"/>
  <c r="O6" i="57"/>
  <c r="P5" i="57"/>
  <c r="G17" i="80"/>
  <c r="B17" i="80"/>
  <c r="L3" i="80"/>
  <c r="P5" i="87" l="1"/>
  <c r="I3" i="86"/>
  <c r="K3" i="86" s="1"/>
  <c r="J3" i="86"/>
  <c r="H4" i="86"/>
  <c r="K2" i="86"/>
  <c r="O4" i="86"/>
  <c r="O7" i="57"/>
  <c r="P6" i="57"/>
  <c r="Q6" i="57" s="1"/>
  <c r="Q5" i="57"/>
  <c r="I2" i="57"/>
  <c r="F2" i="57"/>
  <c r="G6" i="87" l="1"/>
  <c r="G7" i="87" s="1"/>
  <c r="Q5" i="87"/>
  <c r="O5" i="86"/>
  <c r="P4" i="86"/>
  <c r="Q4" i="86" s="1"/>
  <c r="I4" i="86"/>
  <c r="J4" i="86"/>
  <c r="H5" i="86"/>
  <c r="P7" i="57"/>
  <c r="O8" i="57"/>
  <c r="L2" i="57"/>
  <c r="L95" i="57" s="1"/>
  <c r="F95" i="57"/>
  <c r="J2" i="57"/>
  <c r="O6" i="87" l="1"/>
  <c r="K4" i="86"/>
  <c r="J5" i="86"/>
  <c r="I5" i="86"/>
  <c r="K5" i="86" s="1"/>
  <c r="P5" i="86"/>
  <c r="Q5" i="86" s="1"/>
  <c r="H6" i="86"/>
  <c r="P8" i="57"/>
  <c r="Q8" i="57" s="1"/>
  <c r="O9" i="57"/>
  <c r="Q7" i="57"/>
  <c r="B72" i="80"/>
  <c r="D4" i="79"/>
  <c r="O7" i="87" l="1"/>
  <c r="P6" i="87"/>
  <c r="Q6" i="87" s="1"/>
  <c r="G8" i="87"/>
  <c r="G9" i="87" s="1"/>
  <c r="H7" i="86"/>
  <c r="J6" i="86"/>
  <c r="I6" i="86"/>
  <c r="K6" i="86" s="1"/>
  <c r="O10" i="57"/>
  <c r="P9" i="57"/>
  <c r="E4" i="79"/>
  <c r="P7" i="87" l="1"/>
  <c r="Q7" i="87" s="1"/>
  <c r="O6" i="86"/>
  <c r="I7" i="86"/>
  <c r="K7" i="86" s="1"/>
  <c r="J7" i="86"/>
  <c r="H8" i="86"/>
  <c r="O11" i="57"/>
  <c r="P10" i="57"/>
  <c r="Q10" i="57" s="1"/>
  <c r="Q9" i="57"/>
  <c r="F4" i="79"/>
  <c r="G10" i="87" l="1"/>
  <c r="G11" i="87" s="1"/>
  <c r="I8" i="86"/>
  <c r="K8" i="86" s="1"/>
  <c r="J8" i="86"/>
  <c r="H9" i="86"/>
  <c r="O7" i="86"/>
  <c r="P6" i="86"/>
  <c r="Q6" i="86" s="1"/>
  <c r="P11" i="57"/>
  <c r="O12" i="57"/>
  <c r="G4" i="79"/>
  <c r="O8" i="87" l="1"/>
  <c r="J9" i="86"/>
  <c r="I9" i="86"/>
  <c r="K9" i="86" s="1"/>
  <c r="H10" i="86"/>
  <c r="P7" i="86"/>
  <c r="Q7" i="86" s="1"/>
  <c r="P12" i="57"/>
  <c r="Q12" i="57" s="1"/>
  <c r="O13" i="57"/>
  <c r="Q11" i="57"/>
  <c r="H4" i="79"/>
  <c r="O9" i="87" l="1"/>
  <c r="P8" i="87"/>
  <c r="Q8" i="87" s="1"/>
  <c r="G12" i="87"/>
  <c r="G13" i="87" s="1"/>
  <c r="J10" i="86"/>
  <c r="I10" i="86"/>
  <c r="K10" i="86" s="1"/>
  <c r="H11" i="86"/>
  <c r="O14" i="57"/>
  <c r="P13" i="57"/>
  <c r="Q13" i="57" s="1"/>
  <c r="G3" i="57"/>
  <c r="I3" i="57" s="1"/>
  <c r="P9" i="87" l="1"/>
  <c r="Q9" i="87" s="1"/>
  <c r="H12" i="86"/>
  <c r="J11" i="86"/>
  <c r="I11" i="86"/>
  <c r="K11" i="86" s="1"/>
  <c r="O8" i="86"/>
  <c r="O15" i="57"/>
  <c r="P14" i="57"/>
  <c r="Q14" i="57" s="1"/>
  <c r="K3" i="57"/>
  <c r="G4" i="57"/>
  <c r="G14" i="87" l="1"/>
  <c r="G15" i="87" s="1"/>
  <c r="H13" i="86"/>
  <c r="O9" i="86"/>
  <c r="P8" i="86"/>
  <c r="Q8" i="86" s="1"/>
  <c r="J12" i="86"/>
  <c r="I12" i="86"/>
  <c r="K12" i="86" s="1"/>
  <c r="P15" i="57"/>
  <c r="Q15" i="57" s="1"/>
  <c r="O16" i="57"/>
  <c r="G5" i="57"/>
  <c r="H5" i="57" s="1"/>
  <c r="I5" i="57" s="1"/>
  <c r="H4" i="57"/>
  <c r="I4" i="57" s="1"/>
  <c r="O10" i="87" l="1"/>
  <c r="P9" i="86"/>
  <c r="Q9" i="86" s="1"/>
  <c r="H14" i="86"/>
  <c r="J13" i="86"/>
  <c r="I13" i="86"/>
  <c r="K13" i="86" s="1"/>
  <c r="P16" i="57"/>
  <c r="Q16" i="57" s="1"/>
  <c r="O17" i="57"/>
  <c r="G6" i="57"/>
  <c r="I6" i="57" s="1"/>
  <c r="K6" i="57" s="1"/>
  <c r="K4" i="57"/>
  <c r="K5" i="57"/>
  <c r="G16" i="87" l="1"/>
  <c r="G17" i="87" s="1"/>
  <c r="O11" i="87"/>
  <c r="P10" i="87"/>
  <c r="Q10" i="87" s="1"/>
  <c r="H15" i="86"/>
  <c r="J14" i="86"/>
  <c r="I14" i="86"/>
  <c r="K14" i="86" s="1"/>
  <c r="O18" i="57"/>
  <c r="P17" i="57"/>
  <c r="Q17" i="57" s="1"/>
  <c r="G7" i="57"/>
  <c r="P11" i="87" l="1"/>
  <c r="Q11" i="87" s="1"/>
  <c r="H16" i="86"/>
  <c r="O10" i="86"/>
  <c r="J15" i="86"/>
  <c r="I15" i="86"/>
  <c r="K15" i="86" s="1"/>
  <c r="J7" i="57"/>
  <c r="I7" i="57"/>
  <c r="K7" i="57" s="1"/>
  <c r="O19" i="57"/>
  <c r="P18" i="57"/>
  <c r="Q18" i="57" s="1"/>
  <c r="G8" i="57"/>
  <c r="H8" i="57" s="1"/>
  <c r="I8" i="57" s="1"/>
  <c r="G9" i="57"/>
  <c r="H9" i="57" s="1"/>
  <c r="I9" i="57" s="1"/>
  <c r="G18" i="87" l="1"/>
  <c r="G19" i="87" s="1"/>
  <c r="P10" i="86"/>
  <c r="Q10" i="86" s="1"/>
  <c r="O11" i="86"/>
  <c r="H17" i="86"/>
  <c r="J16" i="86"/>
  <c r="I16" i="86"/>
  <c r="K16" i="86" s="1"/>
  <c r="O20" i="57"/>
  <c r="P19" i="57"/>
  <c r="Q19" i="57" s="1"/>
  <c r="K8" i="57"/>
  <c r="J8" i="57"/>
  <c r="J9" i="57"/>
  <c r="K9" i="57"/>
  <c r="G10" i="57"/>
  <c r="I10" i="57" s="1"/>
  <c r="O12" i="87" l="1"/>
  <c r="J17" i="86"/>
  <c r="I17" i="86"/>
  <c r="K17" i="86" s="1"/>
  <c r="H18" i="86"/>
  <c r="P11" i="86"/>
  <c r="Q11" i="86" s="1"/>
  <c r="O21" i="57"/>
  <c r="P20" i="57"/>
  <c r="Q20" i="57" s="1"/>
  <c r="K10" i="57"/>
  <c r="J10" i="57"/>
  <c r="G11" i="57"/>
  <c r="I11" i="57" s="1"/>
  <c r="G20" i="87" l="1"/>
  <c r="G21" i="87" s="1"/>
  <c r="P12" i="87"/>
  <c r="Q12" i="87" s="1"/>
  <c r="O13" i="87"/>
  <c r="J18" i="86"/>
  <c r="I18" i="86"/>
  <c r="K18" i="86" s="1"/>
  <c r="H19" i="86"/>
  <c r="O22" i="57"/>
  <c r="P21" i="57"/>
  <c r="Q21" i="57" s="1"/>
  <c r="K11" i="57"/>
  <c r="J11" i="57"/>
  <c r="G12" i="57"/>
  <c r="P13" i="87" l="1"/>
  <c r="Q13" i="87" s="1"/>
  <c r="H20" i="86"/>
  <c r="J19" i="86"/>
  <c r="I19" i="86"/>
  <c r="K19" i="86" s="1"/>
  <c r="O12" i="86"/>
  <c r="O23" i="57"/>
  <c r="P22" i="57"/>
  <c r="Q22" i="57" s="1"/>
  <c r="G13" i="57"/>
  <c r="G14" i="57" s="1"/>
  <c r="H12" i="57"/>
  <c r="I12" i="57" s="1"/>
  <c r="G22" i="87" l="1"/>
  <c r="G23" i="87" s="1"/>
  <c r="P12" i="86"/>
  <c r="Q12" i="86" s="1"/>
  <c r="O13" i="86"/>
  <c r="H21" i="86"/>
  <c r="J20" i="86"/>
  <c r="I20" i="86"/>
  <c r="K20" i="86" s="1"/>
  <c r="O24" i="57"/>
  <c r="P23" i="57"/>
  <c r="Q23" i="57" s="1"/>
  <c r="K12" i="57"/>
  <c r="J12" i="57"/>
  <c r="I14" i="57"/>
  <c r="H13" i="57"/>
  <c r="I13" i="57" s="1"/>
  <c r="O14" i="87" l="1"/>
  <c r="J21" i="86"/>
  <c r="I21" i="86"/>
  <c r="K21" i="86" s="1"/>
  <c r="P13" i="86"/>
  <c r="Q13" i="86" s="1"/>
  <c r="H22" i="86"/>
  <c r="O25" i="57"/>
  <c r="P24" i="57"/>
  <c r="Q24" i="57" s="1"/>
  <c r="J13" i="57"/>
  <c r="K13" i="57"/>
  <c r="K14" i="57"/>
  <c r="J14" i="57"/>
  <c r="G15" i="57"/>
  <c r="I15" i="57" s="1"/>
  <c r="P14" i="87" l="1"/>
  <c r="Q14" i="87" s="1"/>
  <c r="O15" i="87"/>
  <c r="G24" i="87"/>
  <c r="G25" i="87" s="1"/>
  <c r="J22" i="86"/>
  <c r="I22" i="86"/>
  <c r="K22" i="86" s="1"/>
  <c r="H23" i="86"/>
  <c r="O26" i="57"/>
  <c r="P25" i="57"/>
  <c r="Q25" i="57" s="1"/>
  <c r="K15" i="57"/>
  <c r="J15" i="57"/>
  <c r="G16" i="57"/>
  <c r="P15" i="87" l="1"/>
  <c r="Q15" i="87" s="1"/>
  <c r="H24" i="86"/>
  <c r="J23" i="86"/>
  <c r="I23" i="86"/>
  <c r="K23" i="86" s="1"/>
  <c r="O14" i="86"/>
  <c r="O27" i="57"/>
  <c r="P26" i="57"/>
  <c r="Q26" i="57" s="1"/>
  <c r="G17" i="57"/>
  <c r="H16" i="57"/>
  <c r="I16" i="57" s="1"/>
  <c r="G26" i="87" l="1"/>
  <c r="G27" i="87" s="1"/>
  <c r="P14" i="86"/>
  <c r="Q14" i="86" s="1"/>
  <c r="O15" i="86"/>
  <c r="H25" i="86"/>
  <c r="J24" i="86"/>
  <c r="I24" i="86"/>
  <c r="K24" i="86" s="1"/>
  <c r="O28" i="57"/>
  <c r="P27" i="57"/>
  <c r="Q27" i="57" s="1"/>
  <c r="K16" i="57"/>
  <c r="J16" i="57"/>
  <c r="G18" i="57"/>
  <c r="H17" i="57"/>
  <c r="I17" i="57" s="1"/>
  <c r="O16" i="87" l="1"/>
  <c r="J25" i="86"/>
  <c r="I25" i="86"/>
  <c r="K25" i="86" s="1"/>
  <c r="P15" i="86"/>
  <c r="Q15" i="86" s="1"/>
  <c r="H26" i="86"/>
  <c r="O29" i="57"/>
  <c r="P28" i="57"/>
  <c r="Q28" i="57" s="1"/>
  <c r="J17" i="57"/>
  <c r="K17" i="57"/>
  <c r="G19" i="57"/>
  <c r="I18" i="57"/>
  <c r="G28" i="87" l="1"/>
  <c r="G29" i="87" s="1"/>
  <c r="O17" i="87"/>
  <c r="P16" i="87"/>
  <c r="Q16" i="87" s="1"/>
  <c r="J26" i="86"/>
  <c r="I26" i="86"/>
  <c r="K26" i="86" s="1"/>
  <c r="H27" i="86"/>
  <c r="O30" i="57"/>
  <c r="P29" i="57"/>
  <c r="Q29" i="57" s="1"/>
  <c r="K18" i="57"/>
  <c r="J18" i="57"/>
  <c r="G20" i="57"/>
  <c r="I19" i="57"/>
  <c r="P17" i="87" l="1"/>
  <c r="Q17" i="87" s="1"/>
  <c r="H28" i="86"/>
  <c r="J27" i="86"/>
  <c r="I27" i="86"/>
  <c r="K27" i="86" s="1"/>
  <c r="O16" i="86"/>
  <c r="O31" i="57"/>
  <c r="P30" i="57"/>
  <c r="Q30" i="57" s="1"/>
  <c r="K19" i="57"/>
  <c r="J19" i="57"/>
  <c r="G21" i="57"/>
  <c r="H20" i="57"/>
  <c r="I20" i="57" s="1"/>
  <c r="O17" i="86" l="1"/>
  <c r="P16" i="86"/>
  <c r="Q16" i="86" s="1"/>
  <c r="H29" i="86"/>
  <c r="J28" i="86"/>
  <c r="I28" i="86"/>
  <c r="K28" i="86" s="1"/>
  <c r="O32" i="57"/>
  <c r="P31" i="57"/>
  <c r="Q31" i="57" s="1"/>
  <c r="K20" i="57"/>
  <c r="J20" i="57"/>
  <c r="G22" i="57"/>
  <c r="H21" i="57"/>
  <c r="I21" i="57" s="1"/>
  <c r="O18" i="87" l="1"/>
  <c r="J29" i="86"/>
  <c r="I29" i="86"/>
  <c r="K29" i="86" s="1"/>
  <c r="H30" i="86"/>
  <c r="P17" i="86"/>
  <c r="Q17" i="86" s="1"/>
  <c r="O33" i="57"/>
  <c r="P32" i="57"/>
  <c r="Q32" i="57" s="1"/>
  <c r="J21" i="57"/>
  <c r="K21" i="57"/>
  <c r="G23" i="57"/>
  <c r="I22" i="57"/>
  <c r="G30" i="87" l="1"/>
  <c r="G31" i="87" s="1"/>
  <c r="O19" i="87"/>
  <c r="P18" i="87"/>
  <c r="Q18" i="87" s="1"/>
  <c r="H31" i="86"/>
  <c r="J30" i="86"/>
  <c r="I30" i="86"/>
  <c r="K30" i="86" s="1"/>
  <c r="P33" i="57"/>
  <c r="Q33" i="57" s="1"/>
  <c r="O34" i="57"/>
  <c r="K22" i="57"/>
  <c r="J22" i="57"/>
  <c r="G24" i="57"/>
  <c r="I23" i="57"/>
  <c r="P19" i="87" l="1"/>
  <c r="Q19" i="87" s="1"/>
  <c r="H32" i="86"/>
  <c r="O18" i="86"/>
  <c r="J31" i="86"/>
  <c r="I31" i="86"/>
  <c r="K31" i="86" s="1"/>
  <c r="O35" i="57"/>
  <c r="P34" i="57"/>
  <c r="Q34" i="57" s="1"/>
  <c r="K23" i="57"/>
  <c r="J23" i="57"/>
  <c r="G25" i="57"/>
  <c r="H24" i="57"/>
  <c r="I24" i="57" s="1"/>
  <c r="G32" i="87" l="1"/>
  <c r="P18" i="86"/>
  <c r="Q18" i="86" s="1"/>
  <c r="O19" i="86"/>
  <c r="H33" i="86"/>
  <c r="J32" i="86"/>
  <c r="I32" i="86"/>
  <c r="K32" i="86" s="1"/>
  <c r="O36" i="57"/>
  <c r="P35" i="57"/>
  <c r="Q35" i="57" s="1"/>
  <c r="K24" i="57"/>
  <c r="J24" i="57"/>
  <c r="G26" i="57"/>
  <c r="H25" i="57"/>
  <c r="I25" i="57" s="1"/>
  <c r="O20" i="87" l="1"/>
  <c r="J33" i="86"/>
  <c r="I33" i="86"/>
  <c r="K33" i="86" s="1"/>
  <c r="H34" i="86"/>
  <c r="P19" i="86"/>
  <c r="Q19" i="86" s="1"/>
  <c r="O37" i="57"/>
  <c r="P36" i="57"/>
  <c r="Q36" i="57" s="1"/>
  <c r="J25" i="57"/>
  <c r="K25" i="57"/>
  <c r="G27" i="57"/>
  <c r="I26" i="57"/>
  <c r="G33" i="87" l="1"/>
  <c r="P20" i="87"/>
  <c r="Q20" i="87" s="1"/>
  <c r="O21" i="87"/>
  <c r="J34" i="86"/>
  <c r="I34" i="86"/>
  <c r="K34" i="86" s="1"/>
  <c r="H35" i="86"/>
  <c r="O38" i="57"/>
  <c r="P37" i="57"/>
  <c r="Q37" i="57" s="1"/>
  <c r="K26" i="57"/>
  <c r="J26" i="57"/>
  <c r="G28" i="57"/>
  <c r="I27" i="57"/>
  <c r="P21" i="87" l="1"/>
  <c r="Q21" i="87" s="1"/>
  <c r="I35" i="86"/>
  <c r="K35" i="86" s="1"/>
  <c r="J35" i="86"/>
  <c r="H36" i="86"/>
  <c r="O20" i="86"/>
  <c r="O39" i="57"/>
  <c r="P38" i="57"/>
  <c r="Q38" i="57" s="1"/>
  <c r="K27" i="57"/>
  <c r="J27" i="57"/>
  <c r="G29" i="57"/>
  <c r="H28" i="57"/>
  <c r="I28" i="57" s="1"/>
  <c r="J36" i="86" l="1"/>
  <c r="I36" i="86"/>
  <c r="K36" i="86" s="1"/>
  <c r="H37" i="86"/>
  <c r="O21" i="86"/>
  <c r="P20" i="86"/>
  <c r="Q20" i="86" s="1"/>
  <c r="O40" i="57"/>
  <c r="P39" i="57"/>
  <c r="Q39" i="57" s="1"/>
  <c r="K28" i="57"/>
  <c r="J28" i="57"/>
  <c r="G30" i="57"/>
  <c r="G31" i="57" s="1"/>
  <c r="G32" i="57" s="1"/>
  <c r="G33" i="57" s="1"/>
  <c r="H29" i="57"/>
  <c r="I29" i="57" s="1"/>
  <c r="G34" i="87" l="1"/>
  <c r="O22" i="87"/>
  <c r="H38" i="86"/>
  <c r="J37" i="86"/>
  <c r="I37" i="86"/>
  <c r="K37" i="86" s="1"/>
  <c r="P21" i="86"/>
  <c r="Q21" i="86" s="1"/>
  <c r="O41" i="57"/>
  <c r="P40" i="57"/>
  <c r="Q40" i="57" s="1"/>
  <c r="J29" i="57"/>
  <c r="K29" i="57"/>
  <c r="I30" i="57"/>
  <c r="O23" i="87" l="1"/>
  <c r="P22" i="87"/>
  <c r="Q22" i="87" s="1"/>
  <c r="J38" i="86"/>
  <c r="I38" i="86"/>
  <c r="K38" i="86" s="1"/>
  <c r="H39" i="86"/>
  <c r="P41" i="57"/>
  <c r="Q41" i="57" s="1"/>
  <c r="O42" i="57"/>
  <c r="K30" i="57"/>
  <c r="J30" i="57"/>
  <c r="I31" i="57"/>
  <c r="P23" i="87" l="1"/>
  <c r="Q23" i="87" s="1"/>
  <c r="O22" i="86"/>
  <c r="J39" i="86"/>
  <c r="I39" i="86"/>
  <c r="K39" i="86" s="1"/>
  <c r="H40" i="86"/>
  <c r="O43" i="57"/>
  <c r="P42" i="57"/>
  <c r="Q42" i="57" s="1"/>
  <c r="H32" i="57"/>
  <c r="I32" i="57" s="1"/>
  <c r="K31" i="57"/>
  <c r="J31" i="57"/>
  <c r="I40" i="86" l="1"/>
  <c r="K40" i="86" s="1"/>
  <c r="J40" i="86"/>
  <c r="H41" i="86"/>
  <c r="P22" i="86"/>
  <c r="Q22" i="86" s="1"/>
  <c r="O23" i="86"/>
  <c r="O44" i="57"/>
  <c r="P43" i="57"/>
  <c r="Q43" i="57" s="1"/>
  <c r="K32" i="57"/>
  <c r="J32" i="57"/>
  <c r="H33" i="57"/>
  <c r="I33" i="57" s="1"/>
  <c r="G34" i="57"/>
  <c r="O24" i="87" l="1"/>
  <c r="J41" i="86"/>
  <c r="I41" i="86"/>
  <c r="K41" i="86" s="1"/>
  <c r="H42" i="86"/>
  <c r="P23" i="86"/>
  <c r="Q23" i="86" s="1"/>
  <c r="O45" i="57"/>
  <c r="P44" i="57"/>
  <c r="Q44" i="57" s="1"/>
  <c r="G35" i="57"/>
  <c r="I34" i="57"/>
  <c r="J33" i="57"/>
  <c r="K33" i="57"/>
  <c r="O25" i="87" l="1"/>
  <c r="P24" i="87"/>
  <c r="Q24" i="87" s="1"/>
  <c r="I42" i="86"/>
  <c r="K42" i="86" s="1"/>
  <c r="J42" i="86"/>
  <c r="H43" i="86"/>
  <c r="O46" i="57"/>
  <c r="P45" i="57"/>
  <c r="Q45" i="57" s="1"/>
  <c r="K34" i="57"/>
  <c r="J34" i="57"/>
  <c r="I35" i="57"/>
  <c r="G36" i="57"/>
  <c r="P25" i="87" l="1"/>
  <c r="Q25" i="87" s="1"/>
  <c r="O24" i="86"/>
  <c r="J43" i="86"/>
  <c r="I43" i="86"/>
  <c r="K43" i="86" s="1"/>
  <c r="H44" i="86"/>
  <c r="O47" i="57"/>
  <c r="P46" i="57"/>
  <c r="Q46" i="57" s="1"/>
  <c r="G37" i="57"/>
  <c r="H36" i="57"/>
  <c r="I36" i="57" s="1"/>
  <c r="K35" i="57"/>
  <c r="J35" i="57"/>
  <c r="H45" i="86" l="1"/>
  <c r="I44" i="86"/>
  <c r="K44" i="86" s="1"/>
  <c r="J44" i="86"/>
  <c r="O25" i="86"/>
  <c r="P24" i="86"/>
  <c r="Q24" i="86" s="1"/>
  <c r="O48" i="57"/>
  <c r="P47" i="57"/>
  <c r="Q47" i="57" s="1"/>
  <c r="K36" i="57"/>
  <c r="J36" i="57"/>
  <c r="G38" i="57"/>
  <c r="H37" i="57"/>
  <c r="I37" i="57" s="1"/>
  <c r="O26" i="87" l="1"/>
  <c r="J45" i="86"/>
  <c r="I45" i="86"/>
  <c r="K45" i="86" s="1"/>
  <c r="P25" i="86"/>
  <c r="Q25" i="86" s="1"/>
  <c r="H46" i="86"/>
  <c r="O49" i="57"/>
  <c r="P48" i="57"/>
  <c r="Q48" i="57" s="1"/>
  <c r="J37" i="57"/>
  <c r="K37" i="57"/>
  <c r="G39" i="57"/>
  <c r="I38" i="57"/>
  <c r="K2" i="57"/>
  <c r="O27" i="87" l="1"/>
  <c r="P26" i="87"/>
  <c r="Q26" i="87" s="1"/>
  <c r="I46" i="86"/>
  <c r="K46" i="86" s="1"/>
  <c r="J46" i="86"/>
  <c r="H47" i="86"/>
  <c r="O50" i="57"/>
  <c r="P49" i="57"/>
  <c r="Q49" i="57" s="1"/>
  <c r="K38" i="57"/>
  <c r="J38" i="57"/>
  <c r="G40" i="57"/>
  <c r="I39" i="57"/>
  <c r="P27" i="87" l="1"/>
  <c r="Q27" i="87" s="1"/>
  <c r="J47" i="86"/>
  <c r="I47" i="86"/>
  <c r="K47" i="86" s="1"/>
  <c r="H48" i="86"/>
  <c r="O26" i="86"/>
  <c r="O51" i="57"/>
  <c r="P50" i="57"/>
  <c r="Q50" i="57" s="1"/>
  <c r="K39" i="57"/>
  <c r="J39" i="57"/>
  <c r="G41" i="57"/>
  <c r="G42" i="57" s="1"/>
  <c r="H40" i="57"/>
  <c r="I40" i="57" s="1"/>
  <c r="I48" i="86" l="1"/>
  <c r="K48" i="86" s="1"/>
  <c r="J48" i="86"/>
  <c r="H49" i="86"/>
  <c r="P26" i="86"/>
  <c r="Q26" i="86" s="1"/>
  <c r="O27" i="86"/>
  <c r="O52" i="57"/>
  <c r="P51" i="57"/>
  <c r="Q51" i="57" s="1"/>
  <c r="K40" i="57"/>
  <c r="J40" i="57"/>
  <c r="H41" i="57"/>
  <c r="I41" i="57" s="1"/>
  <c r="O28" i="87" l="1"/>
  <c r="J49" i="86"/>
  <c r="I49" i="86"/>
  <c r="K49" i="86" s="1"/>
  <c r="H50" i="86"/>
  <c r="P27" i="86"/>
  <c r="Q27" i="86" s="1"/>
  <c r="O53" i="57"/>
  <c r="P52" i="57"/>
  <c r="Q52" i="57" s="1"/>
  <c r="J41" i="57"/>
  <c r="K41" i="57"/>
  <c r="G43" i="57"/>
  <c r="I42" i="57"/>
  <c r="P28" i="87" l="1"/>
  <c r="Q28" i="87" s="1"/>
  <c r="O29" i="87"/>
  <c r="I50" i="86"/>
  <c r="K50" i="86" s="1"/>
  <c r="J50" i="86"/>
  <c r="H51" i="86"/>
  <c r="O54" i="57"/>
  <c r="P53" i="57"/>
  <c r="Q53" i="57" s="1"/>
  <c r="K42" i="57"/>
  <c r="J42" i="57"/>
  <c r="G44" i="57"/>
  <c r="I43" i="57"/>
  <c r="P29" i="87" l="1"/>
  <c r="Q29" i="87" s="1"/>
  <c r="J51" i="86"/>
  <c r="I51" i="86"/>
  <c r="K51" i="86" s="1"/>
  <c r="H52" i="86"/>
  <c r="O28" i="86"/>
  <c r="O55" i="57"/>
  <c r="P54" i="57"/>
  <c r="Q54" i="57" s="1"/>
  <c r="K43" i="57"/>
  <c r="J43" i="57"/>
  <c r="G45" i="57"/>
  <c r="H44" i="57"/>
  <c r="I44" i="57" s="1"/>
  <c r="O29" i="86" l="1"/>
  <c r="P28" i="86"/>
  <c r="Q28" i="86" s="1"/>
  <c r="I52" i="86"/>
  <c r="K52" i="86" s="1"/>
  <c r="J52" i="86"/>
  <c r="H53" i="86"/>
  <c r="O56" i="57"/>
  <c r="P55" i="57"/>
  <c r="Q55" i="57" s="1"/>
  <c r="K44" i="57"/>
  <c r="J44" i="57"/>
  <c r="G46" i="57"/>
  <c r="H45" i="57"/>
  <c r="I45" i="57" s="1"/>
  <c r="J53" i="86" l="1"/>
  <c r="I53" i="86"/>
  <c r="K53" i="86" s="1"/>
  <c r="H54" i="86"/>
  <c r="P29" i="86"/>
  <c r="Q29" i="86" s="1"/>
  <c r="O30" i="86"/>
  <c r="O57" i="57"/>
  <c r="P56" i="57"/>
  <c r="Q56" i="57" s="1"/>
  <c r="J45" i="57"/>
  <c r="K45" i="57"/>
  <c r="G47" i="57"/>
  <c r="I46" i="57"/>
  <c r="I54" i="86" l="1"/>
  <c r="K54" i="86" s="1"/>
  <c r="J54" i="86"/>
  <c r="H55" i="86"/>
  <c r="P30" i="86"/>
  <c r="Q30" i="86" s="1"/>
  <c r="O31" i="86"/>
  <c r="O58" i="57"/>
  <c r="P57" i="57"/>
  <c r="Q57" i="57" s="1"/>
  <c r="K46" i="57"/>
  <c r="J46" i="57"/>
  <c r="G48" i="57"/>
  <c r="G49" i="57" s="1"/>
  <c r="G50" i="57" s="1"/>
  <c r="I47" i="57"/>
  <c r="O30" i="87" l="1"/>
  <c r="J55" i="86"/>
  <c r="I55" i="86"/>
  <c r="K55" i="86" s="1"/>
  <c r="H56" i="86"/>
  <c r="P31" i="86"/>
  <c r="Q31" i="86" s="1"/>
  <c r="O59" i="57"/>
  <c r="P58" i="57"/>
  <c r="Q58" i="57" s="1"/>
  <c r="K47" i="57"/>
  <c r="J47" i="57"/>
  <c r="H48" i="57"/>
  <c r="I48" i="57" s="1"/>
  <c r="P30" i="87" l="1"/>
  <c r="Q30" i="87" s="1"/>
  <c r="O31" i="87"/>
  <c r="I56" i="86"/>
  <c r="K56" i="86" s="1"/>
  <c r="J56" i="86"/>
  <c r="H57" i="86"/>
  <c r="O60" i="57"/>
  <c r="P59" i="57"/>
  <c r="Q59" i="57" s="1"/>
  <c r="H49" i="57"/>
  <c r="I49" i="57" s="1"/>
  <c r="K48" i="57"/>
  <c r="J48" i="57"/>
  <c r="P31" i="87" l="1"/>
  <c r="Q31" i="87" s="1"/>
  <c r="O32" i="86"/>
  <c r="J57" i="86"/>
  <c r="I57" i="86"/>
  <c r="K57" i="86" s="1"/>
  <c r="H58" i="86"/>
  <c r="O61" i="57"/>
  <c r="P60" i="57"/>
  <c r="Q60" i="57" s="1"/>
  <c r="J49" i="57"/>
  <c r="K49" i="57"/>
  <c r="G51" i="57"/>
  <c r="I50" i="57"/>
  <c r="H61" i="86" l="1"/>
  <c r="H60" i="86"/>
  <c r="H59" i="86"/>
  <c r="I58" i="86"/>
  <c r="K58" i="86" s="1"/>
  <c r="J58" i="86"/>
  <c r="O33" i="86"/>
  <c r="P32" i="86"/>
  <c r="Q32" i="86" s="1"/>
  <c r="O62" i="57"/>
  <c r="P61" i="57"/>
  <c r="Q61" i="57" s="1"/>
  <c r="K50" i="57"/>
  <c r="J50" i="57"/>
  <c r="G52" i="57"/>
  <c r="I51" i="57"/>
  <c r="O32" i="87" l="1"/>
  <c r="J35" i="87"/>
  <c r="H35" i="87"/>
  <c r="J59" i="86"/>
  <c r="I59" i="86"/>
  <c r="K59" i="86" s="1"/>
  <c r="P33" i="86"/>
  <c r="Q33" i="86" s="1"/>
  <c r="I60" i="86"/>
  <c r="K60" i="86" s="1"/>
  <c r="J60" i="86"/>
  <c r="J61" i="86"/>
  <c r="I61" i="86"/>
  <c r="H62" i="86"/>
  <c r="O63" i="57"/>
  <c r="P62" i="57"/>
  <c r="Q62" i="57" s="1"/>
  <c r="G53" i="57"/>
  <c r="H52" i="57"/>
  <c r="I52" i="57" s="1"/>
  <c r="K51" i="57"/>
  <c r="J51" i="57"/>
  <c r="J62" i="86" l="1"/>
  <c r="I35" i="87"/>
  <c r="P32" i="87"/>
  <c r="Q32" i="87" s="1"/>
  <c r="K61" i="86"/>
  <c r="I62" i="86"/>
  <c r="O34" i="86"/>
  <c r="P63" i="57"/>
  <c r="Q63" i="57" s="1"/>
  <c r="O64" i="57"/>
  <c r="K52" i="57"/>
  <c r="J52" i="57"/>
  <c r="G54" i="57"/>
  <c r="H53" i="57"/>
  <c r="I53" i="57" s="1"/>
  <c r="O35" i="86" l="1"/>
  <c r="P34" i="86"/>
  <c r="Q34" i="86" s="1"/>
  <c r="O65" i="57"/>
  <c r="P64" i="57"/>
  <c r="Q64" i="57" s="1"/>
  <c r="G55" i="57"/>
  <c r="I54" i="57"/>
  <c r="J53" i="57"/>
  <c r="K53" i="57"/>
  <c r="O33" i="87" l="1"/>
  <c r="P35" i="86"/>
  <c r="Q35" i="86" s="1"/>
  <c r="O66" i="57"/>
  <c r="P65" i="57"/>
  <c r="Q65" i="57" s="1"/>
  <c r="K54" i="57"/>
  <c r="J54" i="57"/>
  <c r="G56" i="57"/>
  <c r="I55" i="57"/>
  <c r="L4" i="80"/>
  <c r="G4" i="80"/>
  <c r="C8" i="80"/>
  <c r="G8" i="80" s="1"/>
  <c r="C9" i="80"/>
  <c r="L9" i="80" s="1"/>
  <c r="C13" i="80"/>
  <c r="G13" i="80"/>
  <c r="C12" i="80"/>
  <c r="G12" i="80" s="1"/>
  <c r="C5" i="80"/>
  <c r="L5" i="80" s="1"/>
  <c r="L10" i="80"/>
  <c r="G10" i="80"/>
  <c r="C15" i="80"/>
  <c r="G15" i="80"/>
  <c r="L6" i="80"/>
  <c r="C11" i="80"/>
  <c r="G11" i="80" s="1"/>
  <c r="G16" i="80"/>
  <c r="C16" i="80"/>
  <c r="P33" i="87" l="1"/>
  <c r="Q33" i="87" s="1"/>
  <c r="O36" i="86"/>
  <c r="O67" i="57"/>
  <c r="P66" i="57"/>
  <c r="Q66" i="57" s="1"/>
  <c r="G57" i="57"/>
  <c r="G58" i="57" s="1"/>
  <c r="H56" i="57"/>
  <c r="I56" i="57" s="1"/>
  <c r="K55" i="57"/>
  <c r="J55" i="57"/>
  <c r="G9" i="80"/>
  <c r="G6" i="80"/>
  <c r="G5" i="80"/>
  <c r="G20" i="80" s="1"/>
  <c r="L8" i="80"/>
  <c r="L20" i="80" s="1"/>
  <c r="P36" i="86" l="1"/>
  <c r="Q36" i="86" s="1"/>
  <c r="O37" i="86"/>
  <c r="P67" i="57"/>
  <c r="Q67" i="57" s="1"/>
  <c r="O68" i="57"/>
  <c r="G59" i="57"/>
  <c r="H58" i="57"/>
  <c r="I58" i="57" s="1"/>
  <c r="K56" i="57"/>
  <c r="J56" i="57"/>
  <c r="H57" i="57"/>
  <c r="I57" i="57" s="1"/>
  <c r="O38" i="86" l="1"/>
  <c r="P37" i="86"/>
  <c r="Q37" i="86" s="1"/>
  <c r="O69" i="57"/>
  <c r="P68" i="57"/>
  <c r="Q68" i="57" s="1"/>
  <c r="K58" i="57"/>
  <c r="J58" i="57"/>
  <c r="H59" i="57"/>
  <c r="I59" i="57" s="1"/>
  <c r="G60" i="57"/>
  <c r="J57" i="57"/>
  <c r="K57" i="57"/>
  <c r="O34" i="87" l="1"/>
  <c r="P38" i="86"/>
  <c r="Q38" i="86" s="1"/>
  <c r="O70" i="57"/>
  <c r="P69" i="57"/>
  <c r="Q69" i="57" s="1"/>
  <c r="I60" i="57"/>
  <c r="G61" i="57"/>
  <c r="J59" i="57"/>
  <c r="K59" i="57"/>
  <c r="P34" i="87" l="1"/>
  <c r="Q34" i="87" s="1"/>
  <c r="O39" i="86"/>
  <c r="O71" i="57"/>
  <c r="P70" i="57"/>
  <c r="Q70" i="57" s="1"/>
  <c r="G62" i="57"/>
  <c r="I61" i="57"/>
  <c r="K60" i="57"/>
  <c r="J60" i="57"/>
  <c r="O40" i="86" l="1"/>
  <c r="P39" i="86"/>
  <c r="Q39" i="86" s="1"/>
  <c r="P71" i="57"/>
  <c r="Q71" i="57" s="1"/>
  <c r="O72" i="57"/>
  <c r="J61" i="57"/>
  <c r="K61" i="57"/>
  <c r="H62" i="57"/>
  <c r="I62" i="57" s="1"/>
  <c r="G63" i="57"/>
  <c r="O41" i="86" l="1"/>
  <c r="P40" i="86"/>
  <c r="Q40" i="86" s="1"/>
  <c r="O73" i="57"/>
  <c r="P72" i="57"/>
  <c r="Q72" i="57" s="1"/>
  <c r="K62" i="57"/>
  <c r="J62" i="57"/>
  <c r="H63" i="57"/>
  <c r="I63" i="57" s="1"/>
  <c r="G64" i="57"/>
  <c r="O42" i="86" l="1"/>
  <c r="P41" i="86"/>
  <c r="Q41" i="86" s="1"/>
  <c r="O74" i="57"/>
  <c r="P73" i="57"/>
  <c r="Q73" i="57" s="1"/>
  <c r="I64" i="57"/>
  <c r="G65" i="57"/>
  <c r="J63" i="57"/>
  <c r="O43" i="86" l="1"/>
  <c r="P42" i="86"/>
  <c r="Q42" i="86" s="1"/>
  <c r="O75" i="57"/>
  <c r="P74" i="57"/>
  <c r="Q74" i="57" s="1"/>
  <c r="K64" i="57"/>
  <c r="J64" i="57"/>
  <c r="K63" i="57"/>
  <c r="G66" i="57"/>
  <c r="H65" i="57"/>
  <c r="I65" i="57" s="1"/>
  <c r="O44" i="86" l="1"/>
  <c r="P43" i="86"/>
  <c r="Q43" i="86" s="1"/>
  <c r="P75" i="57"/>
  <c r="Q75" i="57" s="1"/>
  <c r="O76" i="57"/>
  <c r="H66" i="57"/>
  <c r="I66" i="57" s="1"/>
  <c r="G67" i="57"/>
  <c r="J65" i="57"/>
  <c r="O45" i="86" l="1"/>
  <c r="P44" i="86"/>
  <c r="Q44" i="86" s="1"/>
  <c r="O77" i="57"/>
  <c r="P76" i="57"/>
  <c r="Q76" i="57" s="1"/>
  <c r="K66" i="57"/>
  <c r="J66" i="57"/>
  <c r="K65" i="57"/>
  <c r="G68" i="57"/>
  <c r="I67" i="57"/>
  <c r="O46" i="86" l="1"/>
  <c r="P45" i="86"/>
  <c r="Q45" i="86" s="1"/>
  <c r="O78" i="57"/>
  <c r="P77" i="57"/>
  <c r="Q77" i="57" s="1"/>
  <c r="H68" i="57"/>
  <c r="I68" i="57" s="1"/>
  <c r="G69" i="57"/>
  <c r="J67" i="57"/>
  <c r="O47" i="86" l="1"/>
  <c r="P46" i="86"/>
  <c r="Q46" i="86" s="1"/>
  <c r="O79" i="57"/>
  <c r="P78" i="57"/>
  <c r="Q78" i="57" s="1"/>
  <c r="K68" i="57"/>
  <c r="J68" i="57"/>
  <c r="K67" i="57"/>
  <c r="G70" i="57"/>
  <c r="H69" i="57"/>
  <c r="I69" i="57" s="1"/>
  <c r="O48" i="86" l="1"/>
  <c r="P47" i="86"/>
  <c r="Q47" i="86" s="1"/>
  <c r="P79" i="57"/>
  <c r="Q79" i="57" s="1"/>
  <c r="O80" i="57"/>
  <c r="G71" i="57"/>
  <c r="H70" i="57"/>
  <c r="I70" i="57" s="1"/>
  <c r="J69" i="57"/>
  <c r="O49" i="86" l="1"/>
  <c r="P48" i="86"/>
  <c r="Q48" i="86" s="1"/>
  <c r="O81" i="57"/>
  <c r="P80" i="57"/>
  <c r="Q80" i="57" s="1"/>
  <c r="G72" i="57"/>
  <c r="I71" i="57"/>
  <c r="K69" i="57"/>
  <c r="K70" i="57"/>
  <c r="J70" i="57"/>
  <c r="O50" i="86" l="1"/>
  <c r="P49" i="86"/>
  <c r="Q49" i="86" s="1"/>
  <c r="O82" i="57"/>
  <c r="P81" i="57"/>
  <c r="Q81" i="57" s="1"/>
  <c r="J71" i="57"/>
  <c r="H72" i="57"/>
  <c r="I72" i="57" s="1"/>
  <c r="G73" i="57"/>
  <c r="O51" i="86" l="1"/>
  <c r="P50" i="86"/>
  <c r="Q50" i="86" s="1"/>
  <c r="O83" i="57"/>
  <c r="P82" i="57"/>
  <c r="Q82" i="57" s="1"/>
  <c r="H73" i="57"/>
  <c r="I73" i="57" s="1"/>
  <c r="G74" i="57"/>
  <c r="K72" i="57"/>
  <c r="J72" i="57"/>
  <c r="K71" i="57"/>
  <c r="O52" i="86" l="1"/>
  <c r="P51" i="86"/>
  <c r="Q51" i="86" s="1"/>
  <c r="P83" i="57"/>
  <c r="Q83" i="57" s="1"/>
  <c r="O84" i="57"/>
  <c r="G75" i="57"/>
  <c r="H74" i="57"/>
  <c r="I74" i="57" s="1"/>
  <c r="J73" i="57"/>
  <c r="K73" i="57"/>
  <c r="O53" i="86" l="1"/>
  <c r="P52" i="86"/>
  <c r="Q52" i="86" s="1"/>
  <c r="O85" i="57"/>
  <c r="P84" i="57"/>
  <c r="Q84" i="57" s="1"/>
  <c r="G76" i="57"/>
  <c r="H75" i="57"/>
  <c r="I75" i="57" s="1"/>
  <c r="K74" i="57"/>
  <c r="J74" i="57"/>
  <c r="O54" i="86" l="1"/>
  <c r="P53" i="86"/>
  <c r="Q53" i="86" s="1"/>
  <c r="O86" i="57"/>
  <c r="P85" i="57"/>
  <c r="Q85" i="57" s="1"/>
  <c r="K75" i="57"/>
  <c r="J75" i="57"/>
  <c r="H76" i="57"/>
  <c r="I76" i="57" s="1"/>
  <c r="G77" i="57"/>
  <c r="O55" i="86" l="1"/>
  <c r="P54" i="86"/>
  <c r="Q54" i="86" s="1"/>
  <c r="O87" i="57"/>
  <c r="P86" i="57"/>
  <c r="Q86" i="57" s="1"/>
  <c r="H77" i="57"/>
  <c r="I77" i="57" s="1"/>
  <c r="G78" i="57"/>
  <c r="K76" i="57"/>
  <c r="J76" i="57"/>
  <c r="O56" i="86" l="1"/>
  <c r="P55" i="86"/>
  <c r="Q55" i="86" s="1"/>
  <c r="P87" i="57"/>
  <c r="Q87" i="57" s="1"/>
  <c r="O88" i="57"/>
  <c r="G79" i="57"/>
  <c r="H78" i="57"/>
  <c r="I78" i="57" s="1"/>
  <c r="J77" i="57"/>
  <c r="K77" i="57"/>
  <c r="O57" i="86" l="1"/>
  <c r="P56" i="86"/>
  <c r="Q56" i="86" s="1"/>
  <c r="O89" i="57"/>
  <c r="P88" i="57"/>
  <c r="Q88" i="57" s="1"/>
  <c r="K78" i="57"/>
  <c r="J78" i="57"/>
  <c r="H79" i="57"/>
  <c r="I79" i="57" s="1"/>
  <c r="G80" i="57"/>
  <c r="O58" i="86" l="1"/>
  <c r="P57" i="86"/>
  <c r="Q57" i="86" s="1"/>
  <c r="O90" i="57"/>
  <c r="P89" i="57"/>
  <c r="Q89" i="57" s="1"/>
  <c r="G81" i="57"/>
  <c r="H80" i="57"/>
  <c r="I80" i="57" s="1"/>
  <c r="J79" i="57"/>
  <c r="K79" i="57"/>
  <c r="O59" i="86" l="1"/>
  <c r="P58" i="86"/>
  <c r="Q58" i="86" s="1"/>
  <c r="O91" i="57"/>
  <c r="P90" i="57"/>
  <c r="Q90" i="57" s="1"/>
  <c r="K80" i="57"/>
  <c r="J80" i="57"/>
  <c r="G82" i="57"/>
  <c r="H81" i="57"/>
  <c r="I81" i="57" s="1"/>
  <c r="O60" i="86" l="1"/>
  <c r="P59" i="86"/>
  <c r="Q59" i="86" s="1"/>
  <c r="O92" i="57"/>
  <c r="P91" i="57"/>
  <c r="Q91" i="57" s="1"/>
  <c r="J81" i="57"/>
  <c r="K81" i="57"/>
  <c r="H82" i="57"/>
  <c r="I82" i="57" s="1"/>
  <c r="G83" i="57"/>
  <c r="O61" i="86" l="1"/>
  <c r="P61" i="86" s="1"/>
  <c r="P60" i="86"/>
  <c r="Q60" i="86" s="1"/>
  <c r="O93" i="57"/>
  <c r="P92" i="57"/>
  <c r="Q92" i="57" s="1"/>
  <c r="G84" i="57"/>
  <c r="H83" i="57"/>
  <c r="I83" i="57" s="1"/>
  <c r="K82" i="57"/>
  <c r="J82" i="57"/>
  <c r="Q35" i="87" l="1"/>
  <c r="P35" i="87"/>
  <c r="Q61" i="86"/>
  <c r="Q62" i="86" s="1"/>
  <c r="P62" i="86"/>
  <c r="O94" i="57"/>
  <c r="P94" i="57" s="1"/>
  <c r="P93" i="57"/>
  <c r="Q93" i="57" s="1"/>
  <c r="H84" i="57"/>
  <c r="I84" i="57" s="1"/>
  <c r="G85" i="57"/>
  <c r="K83" i="57"/>
  <c r="J83" i="57"/>
  <c r="Q94" i="57" l="1"/>
  <c r="Q95" i="57" s="1"/>
  <c r="P95" i="57"/>
  <c r="G86" i="57"/>
  <c r="H85" i="57"/>
  <c r="I85" i="57" s="1"/>
  <c r="K84" i="57"/>
  <c r="J84" i="57"/>
  <c r="J85" i="57" l="1"/>
  <c r="K85" i="57"/>
  <c r="G87" i="57"/>
  <c r="H86" i="57"/>
  <c r="I86" i="57" s="1"/>
  <c r="K86" i="57" l="1"/>
  <c r="J86" i="57"/>
  <c r="G88" i="57"/>
  <c r="H87" i="57"/>
  <c r="I87" i="57" s="1"/>
  <c r="K87" i="57" l="1"/>
  <c r="J87" i="57"/>
  <c r="G89" i="57"/>
  <c r="H88" i="57"/>
  <c r="I88" i="57" s="1"/>
  <c r="K88" i="57" l="1"/>
  <c r="J88" i="57"/>
  <c r="H89" i="57"/>
  <c r="I89" i="57" s="1"/>
  <c r="G90" i="57"/>
  <c r="G91" i="57" l="1"/>
  <c r="H90" i="57"/>
  <c r="I90" i="57" s="1"/>
  <c r="J89" i="57"/>
  <c r="K89" i="57"/>
  <c r="K90" i="57" l="1"/>
  <c r="J90" i="57"/>
  <c r="G92" i="57"/>
  <c r="H91" i="57"/>
  <c r="I91" i="57" s="1"/>
  <c r="K91" i="57" l="1"/>
  <c r="J91" i="57"/>
  <c r="H92" i="57"/>
  <c r="I92" i="57" s="1"/>
  <c r="G94" i="57"/>
  <c r="H94" i="57" s="1"/>
  <c r="I94" i="57" s="1"/>
  <c r="G93" i="57"/>
  <c r="H93" i="57" s="1"/>
  <c r="I93" i="57" s="1"/>
  <c r="K93" i="57" l="1"/>
  <c r="J93" i="57"/>
  <c r="J94" i="57"/>
  <c r="J95" i="57" s="1"/>
  <c r="H95" i="57"/>
  <c r="K92" i="57"/>
  <c r="J92" i="57"/>
  <c r="K94" i="57" l="1"/>
  <c r="I95" i="57"/>
</calcChain>
</file>

<file path=xl/sharedStrings.xml><?xml version="1.0" encoding="utf-8"?>
<sst xmlns="http://schemas.openxmlformats.org/spreadsheetml/2006/main" count="484" uniqueCount="59">
  <si>
    <t>Flat No.</t>
  </si>
  <si>
    <t>Sr. No.</t>
  </si>
  <si>
    <t>Comp.</t>
  </si>
  <si>
    <t>Floor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</si>
  <si>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</si>
  <si>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</si>
  <si>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</si>
  <si>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</si>
  <si>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</si>
  <si>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</si>
  <si>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</si>
  <si>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</si>
  <si>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2 BHK</t>
  </si>
  <si>
    <t>Sale/Rehab</t>
  </si>
  <si>
    <t>Rehab</t>
  </si>
  <si>
    <t>Sale</t>
  </si>
  <si>
    <t xml:space="preserve">As per Approved Plan / RERA Carpet Area in 
Sq. ft.                      
</t>
  </si>
  <si>
    <t>Sale Flat</t>
  </si>
  <si>
    <t>Rehab Flat</t>
  </si>
  <si>
    <t>Total</t>
  </si>
  <si>
    <t>1 BHK</t>
  </si>
  <si>
    <r>
      <t xml:space="preserve">Distress Sale Value in </t>
    </r>
    <r>
      <rPr>
        <b/>
        <sz val="7"/>
        <color theme="1"/>
        <rFont val="Rupee Foradian"/>
        <family val="2"/>
      </rPr>
      <t>`</t>
    </r>
  </si>
  <si>
    <t>Flat No</t>
  </si>
  <si>
    <t>CA Area in Sq.M.</t>
  </si>
  <si>
    <t>CAArea in Sq.Ft.</t>
  </si>
  <si>
    <t>BUA Sq. M.</t>
  </si>
  <si>
    <t>BUA Sq. Ft.</t>
  </si>
  <si>
    <t>Amount</t>
  </si>
  <si>
    <t>Stamp Duty</t>
  </si>
  <si>
    <t>Registration Fee</t>
  </si>
  <si>
    <t>Total Amount</t>
  </si>
  <si>
    <t>Final Rate</t>
  </si>
  <si>
    <t>Average</t>
  </si>
  <si>
    <t>Rate CA</t>
  </si>
  <si>
    <t>Rate BUA</t>
  </si>
  <si>
    <t>nearby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</si>
  <si>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</si>
  <si>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</si>
  <si>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</si>
  <si>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</si>
  <si>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</si>
  <si>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DV </t>
  </si>
  <si>
    <t>2BHK</t>
  </si>
  <si>
    <t>1BHK</t>
  </si>
  <si>
    <t>2.5BHK</t>
  </si>
  <si>
    <t>2BHK REHAB</t>
  </si>
  <si>
    <t>2 BHK REHAB</t>
  </si>
  <si>
    <t>2nd</t>
  </si>
  <si>
    <t>rate</t>
  </si>
  <si>
    <t>R</t>
  </si>
  <si>
    <t>S</t>
  </si>
  <si>
    <t>8th Flr</t>
  </si>
  <si>
    <t>1st to 7 Flr</t>
  </si>
  <si>
    <t>Ref</t>
  </si>
  <si>
    <t>15th Flr</t>
  </si>
  <si>
    <t>2.5 BHK</t>
  </si>
  <si>
    <t>9th to 14 &amp; 16th Flr</t>
  </si>
  <si>
    <t xml:space="preserve">                                              1 BHK  - 16                                                  2 BHK - 43                                                     2.5 BHK - 01</t>
  </si>
  <si>
    <t xml:space="preserve">                                              2 BHK  -  33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</si>
</sst>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b/>
      <sz val="7"/>
      <color theme="1"/>
      <name val="Arial Narrow"/>
      <family val="2"/>
    </font>
    <font>
      <b/>
      <sz val="9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7"/>
      <color theme="1"/>
      <name val="Rupee Foradian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8"/>
      <color rgb="FF212529"/>
      <name val="Arial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4"/>
      <color rgb="FF00468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rgb="FF212529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4" fillId="0" borderId="0" xfId="0" applyFont="1"/>
    <xf numFmtId="0" fontId="7" fillId="0" borderId="0" xfId="0" applyFont="1"/>
    <xf numFmtId="0" fontId="15" fillId="0" borderId="0" xfId="0" applyFont="1"/>
    <xf numFmtId="1" fontId="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center" vertical="center" wrapText="1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1" fillId="0" borderId="0" xfId="0" applyNumberFormat="1" applyFont="1"/>
    <xf numFmtId="0" fontId="22" fillId="3" borderId="8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vertical="top" wrapText="1"/>
    </xf>
    <xf numFmtId="0" fontId="23" fillId="4" borderId="8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vertical="top" wrapText="1"/>
    </xf>
    <xf numFmtId="1" fontId="0" fillId="0" borderId="0" xfId="0" applyNumberFormat="1" applyAlignment="1">
      <alignment horizontal="center" vertical="top"/>
    </xf>
    <xf numFmtId="0" fontId="18" fillId="0" borderId="0" xfId="0" applyFont="1"/>
    <xf numFmtId="0" fontId="16" fillId="0" borderId="3" xfId="0" applyFont="1" applyBorder="1" applyAlignment="1">
      <alignment horizontal="center" vertical="center" wrapText="1"/>
    </xf>
    <xf numFmtId="164" fontId="13" fillId="0" borderId="1" xfId="1" applyNumberFormat="1" applyFont="1" applyFill="1" applyBorder="1"/>
    <xf numFmtId="164" fontId="13" fillId="0" borderId="1" xfId="1" applyNumberFormat="1" applyFont="1" applyFill="1" applyBorder="1" applyAlignment="1">
      <alignment horizontal="center"/>
    </xf>
    <xf numFmtId="1" fontId="13" fillId="0" borderId="1" xfId="2" applyNumberFormat="1" applyFont="1" applyBorder="1" applyAlignment="1">
      <alignment horizontal="center" vertical="top" wrapText="1"/>
    </xf>
    <xf numFmtId="1" fontId="20" fillId="0" borderId="7" xfId="0" applyNumberFormat="1" applyFont="1" applyBorder="1"/>
    <xf numFmtId="164" fontId="12" fillId="0" borderId="7" xfId="1" applyNumberFormat="1" applyFont="1" applyFill="1" applyBorder="1"/>
    <xf numFmtId="164" fontId="17" fillId="0" borderId="7" xfId="0" applyNumberFormat="1" applyFont="1" applyBorder="1"/>
    <xf numFmtId="164" fontId="12" fillId="0" borderId="7" xfId="1" applyNumberFormat="1" applyFont="1" applyFill="1" applyBorder="1" applyAlignment="1">
      <alignment horizontal="center"/>
    </xf>
    <xf numFmtId="0" fontId="20" fillId="0" borderId="0" xfId="0" applyFont="1"/>
    <xf numFmtId="0" fontId="25" fillId="0" borderId="0" xfId="0" applyFont="1"/>
    <xf numFmtId="0" fontId="26" fillId="3" borderId="8" xfId="0" applyFont="1" applyFill="1" applyBorder="1" applyAlignment="1">
      <alignment horizontal="center" vertical="top" wrapText="1"/>
    </xf>
    <xf numFmtId="0" fontId="27" fillId="3" borderId="8" xfId="0" applyFont="1" applyFill="1" applyBorder="1" applyAlignment="1">
      <alignment horizontal="center" vertical="top" wrapText="1"/>
    </xf>
    <xf numFmtId="0" fontId="28" fillId="3" borderId="8" xfId="0" applyFont="1" applyFill="1" applyBorder="1" applyAlignment="1">
      <alignment horizontal="center" vertical="top" wrapText="1"/>
    </xf>
    <xf numFmtId="9" fontId="0" fillId="0" borderId="0" xfId="0" applyNumberFormat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" fontId="14" fillId="0" borderId="0" xfId="0" applyNumberFormat="1" applyFont="1"/>
    <xf numFmtId="0" fontId="29" fillId="0" borderId="0" xfId="0" applyFont="1"/>
    <xf numFmtId="164" fontId="5" fillId="0" borderId="1" xfId="1" applyNumberFormat="1" applyFont="1" applyFill="1" applyBorder="1" applyAlignment="1">
      <alignment horizontal="center"/>
    </xf>
    <xf numFmtId="0" fontId="30" fillId="2" borderId="0" xfId="0" applyFont="1" applyFill="1"/>
    <xf numFmtId="0" fontId="0" fillId="0" borderId="0" xfId="0" applyFont="1"/>
    <xf numFmtId="1" fontId="21" fillId="0" borderId="9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 wrapText="1"/>
    </xf>
    <xf numFmtId="164" fontId="21" fillId="0" borderId="9" xfId="0" applyNumberFormat="1" applyFont="1" applyBorder="1" applyAlignment="1">
      <alignment horizontal="center" vertical="center" wrapText="1"/>
    </xf>
    <xf numFmtId="164" fontId="21" fillId="0" borderId="9" xfId="1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64" fontId="21" fillId="0" borderId="9" xfId="1" applyNumberFormat="1" applyFont="1" applyBorder="1" applyAlignment="1">
      <alignment horizontal="center" vertical="center" wrapText="1"/>
    </xf>
    <xf numFmtId="164" fontId="21" fillId="0" borderId="9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7" fillId="0" borderId="12" xfId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21" fillId="0" borderId="14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164" fontId="21" fillId="0" borderId="16" xfId="0" applyNumberFormat="1" applyFont="1" applyBorder="1"/>
    <xf numFmtId="43" fontId="13" fillId="0" borderId="0" xfId="1" applyFont="1"/>
    <xf numFmtId="43" fontId="7" fillId="0" borderId="0" xfId="0" applyNumberFormat="1" applyFont="1"/>
    <xf numFmtId="164" fontId="7" fillId="0" borderId="0" xfId="0" applyNumberFormat="1" applyFont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43" fontId="6" fillId="0" borderId="0" xfId="1" applyFont="1" applyFill="1"/>
    <xf numFmtId="43" fontId="6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3" fontId="0" fillId="0" borderId="0" xfId="1" applyFont="1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476523</xdr:colOff>
      <xdr:row>17</xdr:row>
      <xdr:rowOff>139730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10FD57-840F-15B4-86BD-544F2541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09446" cy="371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abSelected="1" topLeftCell="C82" zoomScale="175" zoomScaleNormal="175" workbookViewId="0">
      <selection activeCell="J100" sqref="J100"/>
    </sheetView>
  </sheetViews>
  <sheetFormatPr defaultRowHeight="16.5" x14ac:dyDescent="0.3"/>
  <cols>
    <col min="1" max="1" width="5" style="28" customWidth="1"/>
    <col min="2" max="2" width="4.85546875" style="28" customWidth="1"/>
    <col min="3" max="3" width="4.140625" style="28" customWidth="1"/>
    <col min="4" max="4" width="6.5703125" style="29" customWidth="1"/>
    <col min="5" max="5" width="6.28515625" style="29" customWidth="1"/>
    <col min="6" max="6" width="5.5703125" style="17" customWidth="1"/>
    <col min="7" max="7" width="6.7109375" style="17" customWidth="1"/>
    <col min="8" max="10" width="11.140625" style="17" customWidth="1"/>
    <col min="11" max="11" width="6.85546875" style="17" customWidth="1"/>
    <col min="12" max="12" width="10.5703125" style="17" customWidth="1"/>
    <col min="13" max="13" width="6.7109375" style="17" customWidth="1"/>
    <col min="14" max="14" width="15" style="18" customWidth="1"/>
    <col min="15" max="15" width="9.140625" style="18"/>
    <col min="16" max="16" width="16.140625" style="17" bestFit="1" customWidth="1"/>
    <col min="17" max="17" width="13.7109375" style="17" bestFit="1" customWidth="1"/>
    <col min="18" max="16384" width="9.140625" style="17"/>
  </cols>
  <sheetData>
    <row r="1" spans="1:17" ht="60.75" customHeight="1" x14ac:dyDescent="0.3">
      <c r="A1" s="21" t="s">
        <v>1</v>
      </c>
      <c r="B1" s="24" t="s">
        <v>0</v>
      </c>
      <c r="C1" s="24" t="s">
        <v>3</v>
      </c>
      <c r="D1" s="24" t="s">
        <v>2</v>
      </c>
      <c r="E1" s="24" t="s">
        <v>16</v>
      </c>
      <c r="F1" s="24" t="s">
        <v>4</v>
      </c>
      <c r="G1" s="24" t="s">
        <v>36</v>
      </c>
      <c r="H1" s="24" t="s">
        <v>37</v>
      </c>
      <c r="I1" s="24" t="s">
        <v>38</v>
      </c>
      <c r="J1" s="37" t="s">
        <v>21</v>
      </c>
      <c r="K1" s="24" t="s">
        <v>39</v>
      </c>
      <c r="L1" s="24" t="s">
        <v>40</v>
      </c>
      <c r="M1" s="24" t="s">
        <v>13</v>
      </c>
    </row>
    <row r="2" spans="1:17" s="20" customFormat="1" ht="12.75" x14ac:dyDescent="0.2">
      <c r="A2" s="25">
        <v>1</v>
      </c>
      <c r="B2" s="25">
        <v>101</v>
      </c>
      <c r="C2" s="25">
        <v>1</v>
      </c>
      <c r="D2" s="26" t="s">
        <v>12</v>
      </c>
      <c r="E2" s="26">
        <v>586</v>
      </c>
      <c r="F2" s="26">
        <f>E2*1.1</f>
        <v>644.6</v>
      </c>
      <c r="G2" s="26">
        <v>28000</v>
      </c>
      <c r="H2" s="38">
        <v>0</v>
      </c>
      <c r="I2" s="39">
        <f>ROUND(H2*1.07,0)</f>
        <v>0</v>
      </c>
      <c r="J2" s="39">
        <f>H2*0.8</f>
        <v>0</v>
      </c>
      <c r="K2" s="40">
        <f>MROUND((I2*0.03/12),500)</f>
        <v>0</v>
      </c>
      <c r="L2" s="39">
        <f>F2*3000</f>
        <v>1933800</v>
      </c>
      <c r="M2" s="25" t="s">
        <v>14</v>
      </c>
      <c r="N2" s="19"/>
      <c r="O2" s="19">
        <v>27500</v>
      </c>
      <c r="P2" s="85">
        <f>E2*O2</f>
        <v>16115000</v>
      </c>
      <c r="Q2" s="57">
        <f>ROUND(P2*1.07,0)</f>
        <v>17243050</v>
      </c>
    </row>
    <row r="3" spans="1:17" s="20" customFormat="1" ht="12.75" x14ac:dyDescent="0.2">
      <c r="A3" s="25">
        <v>2</v>
      </c>
      <c r="B3" s="25">
        <v>102</v>
      </c>
      <c r="C3" s="25">
        <v>1</v>
      </c>
      <c r="D3" s="26" t="s">
        <v>12</v>
      </c>
      <c r="E3" s="26">
        <v>585</v>
      </c>
      <c r="F3" s="26">
        <f t="shared" ref="F3:F66" si="0">E3*1.1</f>
        <v>643.5</v>
      </c>
      <c r="G3" s="26">
        <f t="shared" ref="G3:G13" si="1">G2</f>
        <v>28000</v>
      </c>
      <c r="H3" s="38">
        <v>0</v>
      </c>
      <c r="I3" s="39">
        <f t="shared" ref="I3:I66" si="2">ROUND(H3*1.07,0)</f>
        <v>0</v>
      </c>
      <c r="J3" s="39">
        <f t="shared" ref="J3:J6" si="3">H3*0.8</f>
        <v>0</v>
      </c>
      <c r="K3" s="40">
        <f t="shared" ref="K3:K66" si="4">MROUND((I3*0.03/12),500)</f>
        <v>0</v>
      </c>
      <c r="L3" s="39">
        <f t="shared" ref="L3:L66" si="5">F3*3000</f>
        <v>1930500</v>
      </c>
      <c r="M3" s="25" t="s">
        <v>14</v>
      </c>
      <c r="N3" s="19"/>
      <c r="O3" s="19">
        <f>O2</f>
        <v>27500</v>
      </c>
      <c r="P3" s="85">
        <f t="shared" ref="P3:P66" si="6">E3*O3</f>
        <v>16087500</v>
      </c>
      <c r="Q3" s="57">
        <f t="shared" ref="Q3:Q66" si="7">ROUND(P3*1.07,0)</f>
        <v>17213625</v>
      </c>
    </row>
    <row r="4" spans="1:17" s="20" customFormat="1" ht="12.75" x14ac:dyDescent="0.2">
      <c r="A4" s="25">
        <v>3</v>
      </c>
      <c r="B4" s="25">
        <v>103</v>
      </c>
      <c r="C4" s="25">
        <v>1</v>
      </c>
      <c r="D4" s="26" t="s">
        <v>20</v>
      </c>
      <c r="E4" s="26">
        <v>468</v>
      </c>
      <c r="F4" s="26">
        <f t="shared" si="0"/>
        <v>514.80000000000007</v>
      </c>
      <c r="G4" s="26">
        <f t="shared" si="1"/>
        <v>28000</v>
      </c>
      <c r="H4" s="38">
        <f t="shared" ref="H3:H66" si="8">E4*G4</f>
        <v>13104000</v>
      </c>
      <c r="I4" s="39">
        <f t="shared" si="2"/>
        <v>14021280</v>
      </c>
      <c r="J4" s="39">
        <f t="shared" si="3"/>
        <v>10483200</v>
      </c>
      <c r="K4" s="40">
        <f t="shared" si="4"/>
        <v>35000</v>
      </c>
      <c r="L4" s="39">
        <f t="shared" si="5"/>
        <v>1544400.0000000002</v>
      </c>
      <c r="M4" s="25" t="s">
        <v>15</v>
      </c>
      <c r="N4" s="19"/>
      <c r="O4" s="19">
        <f>O3</f>
        <v>27500</v>
      </c>
      <c r="P4" s="85">
        <f t="shared" si="6"/>
        <v>12870000</v>
      </c>
      <c r="Q4" s="57">
        <f t="shared" si="7"/>
        <v>13770900</v>
      </c>
    </row>
    <row r="5" spans="1:17" s="20" customFormat="1" ht="12.75" x14ac:dyDescent="0.2">
      <c r="A5" s="25">
        <v>4</v>
      </c>
      <c r="B5" s="25">
        <v>104</v>
      </c>
      <c r="C5" s="25">
        <v>1</v>
      </c>
      <c r="D5" s="26" t="s">
        <v>12</v>
      </c>
      <c r="E5" s="26">
        <v>638</v>
      </c>
      <c r="F5" s="26">
        <f t="shared" si="0"/>
        <v>701.80000000000007</v>
      </c>
      <c r="G5" s="26">
        <f t="shared" si="1"/>
        <v>28000</v>
      </c>
      <c r="H5" s="38">
        <f t="shared" si="8"/>
        <v>17864000</v>
      </c>
      <c r="I5" s="39">
        <f t="shared" si="2"/>
        <v>19114480</v>
      </c>
      <c r="J5" s="39">
        <f t="shared" si="3"/>
        <v>14291200</v>
      </c>
      <c r="K5" s="40">
        <f t="shared" si="4"/>
        <v>48000</v>
      </c>
      <c r="L5" s="39">
        <f t="shared" si="5"/>
        <v>2105400</v>
      </c>
      <c r="M5" s="25" t="s">
        <v>15</v>
      </c>
      <c r="N5" s="19"/>
      <c r="O5" s="19">
        <f>O4</f>
        <v>27500</v>
      </c>
      <c r="P5" s="85">
        <f t="shared" si="6"/>
        <v>17545000</v>
      </c>
      <c r="Q5" s="57">
        <f t="shared" si="7"/>
        <v>18773150</v>
      </c>
    </row>
    <row r="6" spans="1:17" s="20" customFormat="1" ht="12.75" x14ac:dyDescent="0.2">
      <c r="A6" s="25">
        <v>5</v>
      </c>
      <c r="B6" s="25">
        <v>105</v>
      </c>
      <c r="C6" s="25">
        <v>1</v>
      </c>
      <c r="D6" s="26" t="s">
        <v>12</v>
      </c>
      <c r="E6" s="26">
        <v>584</v>
      </c>
      <c r="F6" s="26">
        <f t="shared" si="0"/>
        <v>642.40000000000009</v>
      </c>
      <c r="G6" s="26">
        <f t="shared" si="1"/>
        <v>28000</v>
      </c>
      <c r="H6" s="38">
        <v>0</v>
      </c>
      <c r="I6" s="39">
        <f t="shared" si="2"/>
        <v>0</v>
      </c>
      <c r="J6" s="39">
        <f t="shared" si="3"/>
        <v>0</v>
      </c>
      <c r="K6" s="40">
        <f t="shared" si="4"/>
        <v>0</v>
      </c>
      <c r="L6" s="39">
        <f t="shared" si="5"/>
        <v>1927200.0000000002</v>
      </c>
      <c r="M6" s="25" t="s">
        <v>14</v>
      </c>
      <c r="N6" s="19"/>
      <c r="O6" s="19">
        <f>O5</f>
        <v>27500</v>
      </c>
      <c r="P6" s="85">
        <f t="shared" si="6"/>
        <v>16060000</v>
      </c>
      <c r="Q6" s="57">
        <f t="shared" si="7"/>
        <v>17184200</v>
      </c>
    </row>
    <row r="7" spans="1:17" s="20" customFormat="1" ht="12.75" x14ac:dyDescent="0.2">
      <c r="A7" s="25">
        <v>6</v>
      </c>
      <c r="B7" s="25">
        <v>106</v>
      </c>
      <c r="C7" s="25">
        <v>1</v>
      </c>
      <c r="D7" s="26" t="s">
        <v>12</v>
      </c>
      <c r="E7" s="26">
        <v>584</v>
      </c>
      <c r="F7" s="26">
        <f t="shared" si="0"/>
        <v>642.40000000000009</v>
      </c>
      <c r="G7" s="26">
        <f t="shared" si="1"/>
        <v>28000</v>
      </c>
      <c r="H7" s="38">
        <v>0</v>
      </c>
      <c r="I7" s="39">
        <f t="shared" si="2"/>
        <v>0</v>
      </c>
      <c r="J7" s="39">
        <f t="shared" ref="J3:J66" si="9">H7*0.8</f>
        <v>0</v>
      </c>
      <c r="K7" s="40">
        <f t="shared" si="4"/>
        <v>0</v>
      </c>
      <c r="L7" s="39">
        <f t="shared" si="5"/>
        <v>1927200.0000000002</v>
      </c>
      <c r="M7" s="25" t="s">
        <v>14</v>
      </c>
      <c r="N7" s="19"/>
      <c r="O7" s="19">
        <f>O6</f>
        <v>27500</v>
      </c>
      <c r="P7" s="85">
        <f t="shared" si="6"/>
        <v>16060000</v>
      </c>
      <c r="Q7" s="57">
        <f t="shared" si="7"/>
        <v>17184200</v>
      </c>
    </row>
    <row r="8" spans="1:17" s="20" customFormat="1" ht="12.75" x14ac:dyDescent="0.2">
      <c r="A8" s="25">
        <v>7</v>
      </c>
      <c r="B8" s="25">
        <v>107</v>
      </c>
      <c r="C8" s="25">
        <v>1</v>
      </c>
      <c r="D8" s="26" t="s">
        <v>12</v>
      </c>
      <c r="E8" s="26">
        <v>649</v>
      </c>
      <c r="F8" s="26">
        <f t="shared" si="0"/>
        <v>713.90000000000009</v>
      </c>
      <c r="G8" s="26">
        <f t="shared" si="1"/>
        <v>28000</v>
      </c>
      <c r="H8" s="38">
        <f t="shared" si="8"/>
        <v>18172000</v>
      </c>
      <c r="I8" s="39">
        <f t="shared" si="2"/>
        <v>19444040</v>
      </c>
      <c r="J8" s="39">
        <f t="shared" si="9"/>
        <v>14537600</v>
      </c>
      <c r="K8" s="40">
        <f t="shared" si="4"/>
        <v>48500</v>
      </c>
      <c r="L8" s="39">
        <f t="shared" si="5"/>
        <v>2141700.0000000005</v>
      </c>
      <c r="M8" s="25" t="s">
        <v>15</v>
      </c>
      <c r="N8" s="19"/>
      <c r="O8" s="19">
        <f>O7</f>
        <v>27500</v>
      </c>
      <c r="P8" s="85">
        <f t="shared" si="6"/>
        <v>17847500</v>
      </c>
      <c r="Q8" s="57">
        <f t="shared" si="7"/>
        <v>19096825</v>
      </c>
    </row>
    <row r="9" spans="1:17" s="20" customFormat="1" ht="12.75" x14ac:dyDescent="0.2">
      <c r="A9" s="25">
        <v>8</v>
      </c>
      <c r="B9" s="25">
        <v>108</v>
      </c>
      <c r="C9" s="25">
        <v>1</v>
      </c>
      <c r="D9" s="26" t="s">
        <v>12</v>
      </c>
      <c r="E9" s="26">
        <v>679</v>
      </c>
      <c r="F9" s="26">
        <f t="shared" si="0"/>
        <v>746.90000000000009</v>
      </c>
      <c r="G9" s="26">
        <f t="shared" si="1"/>
        <v>28000</v>
      </c>
      <c r="H9" s="38">
        <f t="shared" si="8"/>
        <v>19012000</v>
      </c>
      <c r="I9" s="39">
        <f t="shared" si="2"/>
        <v>20342840</v>
      </c>
      <c r="J9" s="39">
        <f t="shared" si="9"/>
        <v>15209600</v>
      </c>
      <c r="K9" s="40">
        <f t="shared" si="4"/>
        <v>51000</v>
      </c>
      <c r="L9" s="39">
        <f t="shared" si="5"/>
        <v>2240700.0000000005</v>
      </c>
      <c r="M9" s="25" t="s">
        <v>15</v>
      </c>
      <c r="N9" s="19"/>
      <c r="O9" s="19">
        <f>O8</f>
        <v>27500</v>
      </c>
      <c r="P9" s="85">
        <f t="shared" si="6"/>
        <v>18672500</v>
      </c>
      <c r="Q9" s="57">
        <f t="shared" si="7"/>
        <v>19979575</v>
      </c>
    </row>
    <row r="10" spans="1:17" s="20" customFormat="1" ht="12.75" x14ac:dyDescent="0.2">
      <c r="A10" s="25">
        <v>9</v>
      </c>
      <c r="B10" s="25">
        <v>201</v>
      </c>
      <c r="C10" s="25">
        <v>2</v>
      </c>
      <c r="D10" s="26" t="s">
        <v>12</v>
      </c>
      <c r="E10" s="26">
        <v>586</v>
      </c>
      <c r="F10" s="26">
        <f t="shared" si="0"/>
        <v>644.6</v>
      </c>
      <c r="G10" s="26">
        <f t="shared" si="1"/>
        <v>28000</v>
      </c>
      <c r="H10" s="38">
        <v>0</v>
      </c>
      <c r="I10" s="39">
        <f t="shared" si="2"/>
        <v>0</v>
      </c>
      <c r="J10" s="39">
        <f t="shared" si="9"/>
        <v>0</v>
      </c>
      <c r="K10" s="40">
        <f t="shared" si="4"/>
        <v>0</v>
      </c>
      <c r="L10" s="39">
        <f t="shared" si="5"/>
        <v>1933800</v>
      </c>
      <c r="M10" s="25" t="s">
        <v>14</v>
      </c>
      <c r="N10" s="19"/>
      <c r="O10" s="19">
        <f>O9+60</f>
        <v>27560</v>
      </c>
      <c r="P10" s="85">
        <f t="shared" si="6"/>
        <v>16150160</v>
      </c>
      <c r="Q10" s="57">
        <f t="shared" si="7"/>
        <v>17280671</v>
      </c>
    </row>
    <row r="11" spans="1:17" s="20" customFormat="1" ht="12.75" x14ac:dyDescent="0.2">
      <c r="A11" s="25">
        <v>10</v>
      </c>
      <c r="B11" s="25">
        <v>202</v>
      </c>
      <c r="C11" s="25">
        <v>2</v>
      </c>
      <c r="D11" s="26" t="s">
        <v>12</v>
      </c>
      <c r="E11" s="26">
        <v>585</v>
      </c>
      <c r="F11" s="26">
        <f t="shared" si="0"/>
        <v>643.5</v>
      </c>
      <c r="G11" s="26">
        <f t="shared" si="1"/>
        <v>28000</v>
      </c>
      <c r="H11" s="38">
        <v>0</v>
      </c>
      <c r="I11" s="39">
        <f t="shared" si="2"/>
        <v>0</v>
      </c>
      <c r="J11" s="39">
        <f t="shared" si="9"/>
        <v>0</v>
      </c>
      <c r="K11" s="40">
        <f t="shared" si="4"/>
        <v>0</v>
      </c>
      <c r="L11" s="39">
        <f t="shared" si="5"/>
        <v>1930500</v>
      </c>
      <c r="M11" s="25" t="s">
        <v>14</v>
      </c>
      <c r="N11" s="19"/>
      <c r="O11" s="19">
        <f>O10</f>
        <v>27560</v>
      </c>
      <c r="P11" s="85">
        <f t="shared" si="6"/>
        <v>16122600</v>
      </c>
      <c r="Q11" s="57">
        <f t="shared" si="7"/>
        <v>17251182</v>
      </c>
    </row>
    <row r="12" spans="1:17" s="20" customFormat="1" ht="12.75" x14ac:dyDescent="0.2">
      <c r="A12" s="25">
        <v>11</v>
      </c>
      <c r="B12" s="25">
        <v>203</v>
      </c>
      <c r="C12" s="25">
        <v>2</v>
      </c>
      <c r="D12" s="26" t="s">
        <v>20</v>
      </c>
      <c r="E12" s="26">
        <v>468</v>
      </c>
      <c r="F12" s="26">
        <f t="shared" si="0"/>
        <v>514.80000000000007</v>
      </c>
      <c r="G12" s="26">
        <f t="shared" si="1"/>
        <v>28000</v>
      </c>
      <c r="H12" s="38">
        <f t="shared" si="8"/>
        <v>13104000</v>
      </c>
      <c r="I12" s="39">
        <f t="shared" si="2"/>
        <v>14021280</v>
      </c>
      <c r="J12" s="39">
        <f t="shared" si="9"/>
        <v>10483200</v>
      </c>
      <c r="K12" s="40">
        <f t="shared" si="4"/>
        <v>35000</v>
      </c>
      <c r="L12" s="39">
        <f t="shared" si="5"/>
        <v>1544400.0000000002</v>
      </c>
      <c r="M12" s="25" t="s">
        <v>15</v>
      </c>
      <c r="N12" s="19"/>
      <c r="O12" s="19">
        <f>O11</f>
        <v>27560</v>
      </c>
      <c r="P12" s="85">
        <f t="shared" si="6"/>
        <v>12898080</v>
      </c>
      <c r="Q12" s="57">
        <f t="shared" si="7"/>
        <v>13800946</v>
      </c>
    </row>
    <row r="13" spans="1:17" s="20" customFormat="1" ht="12.75" x14ac:dyDescent="0.2">
      <c r="A13" s="25">
        <v>12</v>
      </c>
      <c r="B13" s="25">
        <v>204</v>
      </c>
      <c r="C13" s="25">
        <v>2</v>
      </c>
      <c r="D13" s="26" t="s">
        <v>12</v>
      </c>
      <c r="E13" s="26">
        <v>638</v>
      </c>
      <c r="F13" s="26">
        <f t="shared" si="0"/>
        <v>701.80000000000007</v>
      </c>
      <c r="G13" s="26">
        <f t="shared" si="1"/>
        <v>28000</v>
      </c>
      <c r="H13" s="38">
        <f t="shared" si="8"/>
        <v>17864000</v>
      </c>
      <c r="I13" s="39">
        <f t="shared" si="2"/>
        <v>19114480</v>
      </c>
      <c r="J13" s="39">
        <f t="shared" si="9"/>
        <v>14291200</v>
      </c>
      <c r="K13" s="40">
        <f t="shared" si="4"/>
        <v>48000</v>
      </c>
      <c r="L13" s="39">
        <f t="shared" si="5"/>
        <v>2105400</v>
      </c>
      <c r="M13" s="25" t="s">
        <v>15</v>
      </c>
      <c r="N13" s="19"/>
      <c r="O13" s="19">
        <f>O12</f>
        <v>27560</v>
      </c>
      <c r="P13" s="85">
        <f t="shared" si="6"/>
        <v>17583280</v>
      </c>
      <c r="Q13" s="57">
        <f t="shared" si="7"/>
        <v>18814110</v>
      </c>
    </row>
    <row r="14" spans="1:17" s="20" customFormat="1" ht="12.75" x14ac:dyDescent="0.2">
      <c r="A14" s="25">
        <v>13</v>
      </c>
      <c r="B14" s="25">
        <v>205</v>
      </c>
      <c r="C14" s="25">
        <v>2</v>
      </c>
      <c r="D14" s="26" t="s">
        <v>12</v>
      </c>
      <c r="E14" s="26">
        <v>584</v>
      </c>
      <c r="F14" s="26">
        <f t="shared" si="0"/>
        <v>642.40000000000009</v>
      </c>
      <c r="G14" s="26">
        <f>G13</f>
        <v>28000</v>
      </c>
      <c r="H14" s="38">
        <v>0</v>
      </c>
      <c r="I14" s="39">
        <f t="shared" si="2"/>
        <v>0</v>
      </c>
      <c r="J14" s="39">
        <f t="shared" si="9"/>
        <v>0</v>
      </c>
      <c r="K14" s="40">
        <f t="shared" si="4"/>
        <v>0</v>
      </c>
      <c r="L14" s="39">
        <f t="shared" si="5"/>
        <v>1927200.0000000002</v>
      </c>
      <c r="M14" s="25" t="s">
        <v>14</v>
      </c>
      <c r="N14" s="19"/>
      <c r="O14" s="19">
        <f>O13</f>
        <v>27560</v>
      </c>
      <c r="P14" s="85">
        <f t="shared" si="6"/>
        <v>16095040</v>
      </c>
      <c r="Q14" s="57">
        <f t="shared" si="7"/>
        <v>17221693</v>
      </c>
    </row>
    <row r="15" spans="1:17" s="20" customFormat="1" ht="12.75" x14ac:dyDescent="0.2">
      <c r="A15" s="25">
        <v>14</v>
      </c>
      <c r="B15" s="25">
        <v>206</v>
      </c>
      <c r="C15" s="25">
        <v>2</v>
      </c>
      <c r="D15" s="26" t="s">
        <v>12</v>
      </c>
      <c r="E15" s="26">
        <v>584</v>
      </c>
      <c r="F15" s="26">
        <f t="shared" si="0"/>
        <v>642.40000000000009</v>
      </c>
      <c r="G15" s="26">
        <f t="shared" ref="G15:G34" si="10">G14</f>
        <v>28000</v>
      </c>
      <c r="H15" s="38">
        <v>0</v>
      </c>
      <c r="I15" s="39">
        <f t="shared" si="2"/>
        <v>0</v>
      </c>
      <c r="J15" s="39">
        <f t="shared" si="9"/>
        <v>0</v>
      </c>
      <c r="K15" s="40">
        <f t="shared" si="4"/>
        <v>0</v>
      </c>
      <c r="L15" s="39">
        <f t="shared" si="5"/>
        <v>1927200.0000000002</v>
      </c>
      <c r="M15" s="25" t="s">
        <v>14</v>
      </c>
      <c r="N15" s="19"/>
      <c r="O15" s="19">
        <f>O14</f>
        <v>27560</v>
      </c>
      <c r="P15" s="85">
        <f t="shared" si="6"/>
        <v>16095040</v>
      </c>
      <c r="Q15" s="57">
        <f t="shared" si="7"/>
        <v>17221693</v>
      </c>
    </row>
    <row r="16" spans="1:17" s="20" customFormat="1" ht="12.75" x14ac:dyDescent="0.2">
      <c r="A16" s="25">
        <v>15</v>
      </c>
      <c r="B16" s="25">
        <v>207</v>
      </c>
      <c r="C16" s="25">
        <v>2</v>
      </c>
      <c r="D16" s="26" t="s">
        <v>12</v>
      </c>
      <c r="E16" s="26">
        <v>649</v>
      </c>
      <c r="F16" s="26">
        <f t="shared" si="0"/>
        <v>713.90000000000009</v>
      </c>
      <c r="G16" s="26">
        <f t="shared" si="10"/>
        <v>28000</v>
      </c>
      <c r="H16" s="38">
        <f t="shared" si="8"/>
        <v>18172000</v>
      </c>
      <c r="I16" s="39">
        <f t="shared" si="2"/>
        <v>19444040</v>
      </c>
      <c r="J16" s="39">
        <f t="shared" si="9"/>
        <v>14537600</v>
      </c>
      <c r="K16" s="40">
        <f t="shared" si="4"/>
        <v>48500</v>
      </c>
      <c r="L16" s="39">
        <f t="shared" si="5"/>
        <v>2141700.0000000005</v>
      </c>
      <c r="M16" s="25" t="s">
        <v>15</v>
      </c>
      <c r="N16" s="19"/>
      <c r="O16" s="19">
        <f>O15</f>
        <v>27560</v>
      </c>
      <c r="P16" s="85">
        <f t="shared" si="6"/>
        <v>17886440</v>
      </c>
      <c r="Q16" s="57">
        <f t="shared" si="7"/>
        <v>19138491</v>
      </c>
    </row>
    <row r="17" spans="1:17" s="20" customFormat="1" ht="12.75" x14ac:dyDescent="0.2">
      <c r="A17" s="25">
        <v>16</v>
      </c>
      <c r="B17" s="25">
        <v>208</v>
      </c>
      <c r="C17" s="25">
        <v>2</v>
      </c>
      <c r="D17" s="26" t="s">
        <v>12</v>
      </c>
      <c r="E17" s="26">
        <v>679</v>
      </c>
      <c r="F17" s="26">
        <f t="shared" si="0"/>
        <v>746.90000000000009</v>
      </c>
      <c r="G17" s="26">
        <f t="shared" si="10"/>
        <v>28000</v>
      </c>
      <c r="H17" s="38">
        <f t="shared" si="8"/>
        <v>19012000</v>
      </c>
      <c r="I17" s="39">
        <f t="shared" si="2"/>
        <v>20342840</v>
      </c>
      <c r="J17" s="39">
        <f t="shared" si="9"/>
        <v>15209600</v>
      </c>
      <c r="K17" s="40">
        <f t="shared" si="4"/>
        <v>51000</v>
      </c>
      <c r="L17" s="39">
        <f t="shared" si="5"/>
        <v>2240700.0000000005</v>
      </c>
      <c r="M17" s="25" t="s">
        <v>15</v>
      </c>
      <c r="N17" s="19"/>
      <c r="O17" s="19">
        <f>O16</f>
        <v>27560</v>
      </c>
      <c r="P17" s="85">
        <f t="shared" si="6"/>
        <v>18713240</v>
      </c>
      <c r="Q17" s="57">
        <f t="shared" si="7"/>
        <v>20023167</v>
      </c>
    </row>
    <row r="18" spans="1:17" s="20" customFormat="1" ht="12.75" x14ac:dyDescent="0.2">
      <c r="A18" s="25">
        <v>17</v>
      </c>
      <c r="B18" s="25">
        <v>301</v>
      </c>
      <c r="C18" s="25">
        <v>3</v>
      </c>
      <c r="D18" s="26" t="s">
        <v>12</v>
      </c>
      <c r="E18" s="26">
        <v>586</v>
      </c>
      <c r="F18" s="26">
        <f t="shared" si="0"/>
        <v>644.6</v>
      </c>
      <c r="G18" s="26">
        <f t="shared" si="10"/>
        <v>28000</v>
      </c>
      <c r="H18" s="38">
        <v>0</v>
      </c>
      <c r="I18" s="39">
        <f t="shared" si="2"/>
        <v>0</v>
      </c>
      <c r="J18" s="39">
        <f t="shared" si="9"/>
        <v>0</v>
      </c>
      <c r="K18" s="40">
        <f t="shared" si="4"/>
        <v>0</v>
      </c>
      <c r="L18" s="39">
        <f t="shared" si="5"/>
        <v>1933800</v>
      </c>
      <c r="M18" s="25" t="s">
        <v>14</v>
      </c>
      <c r="N18" s="19"/>
      <c r="O18" s="19">
        <f>O17+60</f>
        <v>27620</v>
      </c>
      <c r="P18" s="85">
        <f t="shared" si="6"/>
        <v>16185320</v>
      </c>
      <c r="Q18" s="57">
        <f t="shared" si="7"/>
        <v>17318292</v>
      </c>
    </row>
    <row r="19" spans="1:17" s="20" customFormat="1" ht="12.75" x14ac:dyDescent="0.2">
      <c r="A19" s="25">
        <v>18</v>
      </c>
      <c r="B19" s="25">
        <v>302</v>
      </c>
      <c r="C19" s="25">
        <v>3</v>
      </c>
      <c r="D19" s="26" t="s">
        <v>12</v>
      </c>
      <c r="E19" s="26">
        <v>585</v>
      </c>
      <c r="F19" s="26">
        <f t="shared" si="0"/>
        <v>643.5</v>
      </c>
      <c r="G19" s="26">
        <f t="shared" si="10"/>
        <v>28000</v>
      </c>
      <c r="H19" s="38">
        <v>0</v>
      </c>
      <c r="I19" s="39">
        <f t="shared" si="2"/>
        <v>0</v>
      </c>
      <c r="J19" s="39">
        <f t="shared" si="9"/>
        <v>0</v>
      </c>
      <c r="K19" s="40">
        <f t="shared" si="4"/>
        <v>0</v>
      </c>
      <c r="L19" s="39">
        <f t="shared" si="5"/>
        <v>1930500</v>
      </c>
      <c r="M19" s="25" t="s">
        <v>14</v>
      </c>
      <c r="N19" s="19"/>
      <c r="O19" s="19">
        <f>O18</f>
        <v>27620</v>
      </c>
      <c r="P19" s="85">
        <f t="shared" si="6"/>
        <v>16157700</v>
      </c>
      <c r="Q19" s="57">
        <f t="shared" si="7"/>
        <v>17288739</v>
      </c>
    </row>
    <row r="20" spans="1:17" s="20" customFormat="1" ht="12.75" x14ac:dyDescent="0.2">
      <c r="A20" s="25">
        <v>19</v>
      </c>
      <c r="B20" s="25">
        <v>303</v>
      </c>
      <c r="C20" s="25">
        <v>3</v>
      </c>
      <c r="D20" s="26" t="s">
        <v>20</v>
      </c>
      <c r="E20" s="26">
        <v>468</v>
      </c>
      <c r="F20" s="26">
        <f t="shared" si="0"/>
        <v>514.80000000000007</v>
      </c>
      <c r="G20" s="26">
        <f t="shared" si="10"/>
        <v>28000</v>
      </c>
      <c r="H20" s="38">
        <f t="shared" si="8"/>
        <v>13104000</v>
      </c>
      <c r="I20" s="39">
        <f t="shared" si="2"/>
        <v>14021280</v>
      </c>
      <c r="J20" s="39">
        <f t="shared" si="9"/>
        <v>10483200</v>
      </c>
      <c r="K20" s="40">
        <f t="shared" si="4"/>
        <v>35000</v>
      </c>
      <c r="L20" s="39">
        <f t="shared" si="5"/>
        <v>1544400.0000000002</v>
      </c>
      <c r="M20" s="25" t="s">
        <v>15</v>
      </c>
      <c r="N20" s="19"/>
      <c r="O20" s="19">
        <f>O19</f>
        <v>27620</v>
      </c>
      <c r="P20" s="85">
        <f t="shared" si="6"/>
        <v>12926160</v>
      </c>
      <c r="Q20" s="57">
        <f t="shared" si="7"/>
        <v>13830991</v>
      </c>
    </row>
    <row r="21" spans="1:17" s="20" customFormat="1" ht="12.75" x14ac:dyDescent="0.2">
      <c r="A21" s="25">
        <v>20</v>
      </c>
      <c r="B21" s="25">
        <v>304</v>
      </c>
      <c r="C21" s="25">
        <v>33</v>
      </c>
      <c r="D21" s="26" t="s">
        <v>12</v>
      </c>
      <c r="E21" s="26">
        <v>638</v>
      </c>
      <c r="F21" s="26">
        <f t="shared" si="0"/>
        <v>701.80000000000007</v>
      </c>
      <c r="G21" s="26">
        <f t="shared" si="10"/>
        <v>28000</v>
      </c>
      <c r="H21" s="38">
        <f t="shared" si="8"/>
        <v>17864000</v>
      </c>
      <c r="I21" s="39">
        <f t="shared" si="2"/>
        <v>19114480</v>
      </c>
      <c r="J21" s="39">
        <f t="shared" si="9"/>
        <v>14291200</v>
      </c>
      <c r="K21" s="40">
        <f t="shared" si="4"/>
        <v>48000</v>
      </c>
      <c r="L21" s="39">
        <f t="shared" si="5"/>
        <v>2105400</v>
      </c>
      <c r="M21" s="25" t="s">
        <v>15</v>
      </c>
      <c r="N21" s="19"/>
      <c r="O21" s="19">
        <f>O20</f>
        <v>27620</v>
      </c>
      <c r="P21" s="85">
        <f t="shared" si="6"/>
        <v>17621560</v>
      </c>
      <c r="Q21" s="57">
        <f t="shared" si="7"/>
        <v>18855069</v>
      </c>
    </row>
    <row r="22" spans="1:17" s="20" customFormat="1" ht="12.75" x14ac:dyDescent="0.2">
      <c r="A22" s="25">
        <v>21</v>
      </c>
      <c r="B22" s="25">
        <v>305</v>
      </c>
      <c r="C22" s="25">
        <v>3</v>
      </c>
      <c r="D22" s="26" t="s">
        <v>12</v>
      </c>
      <c r="E22" s="26">
        <v>584</v>
      </c>
      <c r="F22" s="26">
        <f t="shared" si="0"/>
        <v>642.40000000000009</v>
      </c>
      <c r="G22" s="26">
        <f t="shared" si="10"/>
        <v>28000</v>
      </c>
      <c r="H22" s="38">
        <v>0</v>
      </c>
      <c r="I22" s="39">
        <f t="shared" si="2"/>
        <v>0</v>
      </c>
      <c r="J22" s="39">
        <f t="shared" si="9"/>
        <v>0</v>
      </c>
      <c r="K22" s="40">
        <f t="shared" si="4"/>
        <v>0</v>
      </c>
      <c r="L22" s="39">
        <f t="shared" si="5"/>
        <v>1927200.0000000002</v>
      </c>
      <c r="M22" s="25" t="s">
        <v>14</v>
      </c>
      <c r="N22" s="19"/>
      <c r="O22" s="19">
        <f>O21</f>
        <v>27620</v>
      </c>
      <c r="P22" s="85">
        <f t="shared" si="6"/>
        <v>16130080</v>
      </c>
      <c r="Q22" s="57">
        <f t="shared" si="7"/>
        <v>17259186</v>
      </c>
    </row>
    <row r="23" spans="1:17" s="20" customFormat="1" ht="12.75" x14ac:dyDescent="0.2">
      <c r="A23" s="25">
        <v>22</v>
      </c>
      <c r="B23" s="25">
        <v>306</v>
      </c>
      <c r="C23" s="25">
        <v>3</v>
      </c>
      <c r="D23" s="26" t="s">
        <v>12</v>
      </c>
      <c r="E23" s="26">
        <v>584</v>
      </c>
      <c r="F23" s="26">
        <f t="shared" si="0"/>
        <v>642.40000000000009</v>
      </c>
      <c r="G23" s="26">
        <f t="shared" si="10"/>
        <v>28000</v>
      </c>
      <c r="H23" s="38">
        <v>0</v>
      </c>
      <c r="I23" s="39">
        <f t="shared" si="2"/>
        <v>0</v>
      </c>
      <c r="J23" s="39">
        <f t="shared" si="9"/>
        <v>0</v>
      </c>
      <c r="K23" s="40">
        <f t="shared" si="4"/>
        <v>0</v>
      </c>
      <c r="L23" s="39">
        <f t="shared" si="5"/>
        <v>1927200.0000000002</v>
      </c>
      <c r="M23" s="25" t="s">
        <v>14</v>
      </c>
      <c r="N23" s="19"/>
      <c r="O23" s="19">
        <f>O22</f>
        <v>27620</v>
      </c>
      <c r="P23" s="85">
        <f t="shared" si="6"/>
        <v>16130080</v>
      </c>
      <c r="Q23" s="57">
        <f t="shared" si="7"/>
        <v>17259186</v>
      </c>
    </row>
    <row r="24" spans="1:17" s="20" customFormat="1" ht="12.75" x14ac:dyDescent="0.2">
      <c r="A24" s="25">
        <v>23</v>
      </c>
      <c r="B24" s="25">
        <v>307</v>
      </c>
      <c r="C24" s="25">
        <v>3</v>
      </c>
      <c r="D24" s="26" t="s">
        <v>12</v>
      </c>
      <c r="E24" s="26">
        <v>649</v>
      </c>
      <c r="F24" s="26">
        <f t="shared" si="0"/>
        <v>713.90000000000009</v>
      </c>
      <c r="G24" s="26">
        <f t="shared" si="10"/>
        <v>28000</v>
      </c>
      <c r="H24" s="38">
        <f t="shared" si="8"/>
        <v>18172000</v>
      </c>
      <c r="I24" s="39">
        <f t="shared" si="2"/>
        <v>19444040</v>
      </c>
      <c r="J24" s="39">
        <f t="shared" si="9"/>
        <v>14537600</v>
      </c>
      <c r="K24" s="40">
        <f t="shared" si="4"/>
        <v>48500</v>
      </c>
      <c r="L24" s="39">
        <f t="shared" si="5"/>
        <v>2141700.0000000005</v>
      </c>
      <c r="M24" s="25" t="s">
        <v>15</v>
      </c>
      <c r="N24" s="19"/>
      <c r="O24" s="19">
        <f>O23</f>
        <v>27620</v>
      </c>
      <c r="P24" s="85">
        <f t="shared" si="6"/>
        <v>17925380</v>
      </c>
      <c r="Q24" s="57">
        <f t="shared" si="7"/>
        <v>19180157</v>
      </c>
    </row>
    <row r="25" spans="1:17" s="20" customFormat="1" ht="12.75" x14ac:dyDescent="0.2">
      <c r="A25" s="25">
        <v>24</v>
      </c>
      <c r="B25" s="25">
        <v>308</v>
      </c>
      <c r="C25" s="25">
        <v>3</v>
      </c>
      <c r="D25" s="26" t="s">
        <v>12</v>
      </c>
      <c r="E25" s="26">
        <v>679</v>
      </c>
      <c r="F25" s="26">
        <f t="shared" si="0"/>
        <v>746.90000000000009</v>
      </c>
      <c r="G25" s="26">
        <f t="shared" si="10"/>
        <v>28000</v>
      </c>
      <c r="H25" s="38">
        <f t="shared" si="8"/>
        <v>19012000</v>
      </c>
      <c r="I25" s="39">
        <f t="shared" si="2"/>
        <v>20342840</v>
      </c>
      <c r="J25" s="39">
        <f t="shared" si="9"/>
        <v>15209600</v>
      </c>
      <c r="K25" s="40">
        <f t="shared" si="4"/>
        <v>51000</v>
      </c>
      <c r="L25" s="39">
        <f t="shared" si="5"/>
        <v>2240700.0000000005</v>
      </c>
      <c r="M25" s="25" t="s">
        <v>15</v>
      </c>
      <c r="N25" s="19"/>
      <c r="O25" s="19">
        <f>O24</f>
        <v>27620</v>
      </c>
      <c r="P25" s="85">
        <f t="shared" si="6"/>
        <v>18753980</v>
      </c>
      <c r="Q25" s="57">
        <f t="shared" si="7"/>
        <v>20066759</v>
      </c>
    </row>
    <row r="26" spans="1:17" s="20" customFormat="1" ht="12.75" x14ac:dyDescent="0.2">
      <c r="A26" s="25">
        <v>25</v>
      </c>
      <c r="B26" s="25">
        <v>401</v>
      </c>
      <c r="C26" s="25">
        <v>4</v>
      </c>
      <c r="D26" s="26" t="s">
        <v>12</v>
      </c>
      <c r="E26" s="26">
        <v>586</v>
      </c>
      <c r="F26" s="26">
        <f t="shared" si="0"/>
        <v>644.6</v>
      </c>
      <c r="G26" s="26">
        <f t="shared" si="10"/>
        <v>28000</v>
      </c>
      <c r="H26" s="38">
        <v>0</v>
      </c>
      <c r="I26" s="39">
        <f t="shared" si="2"/>
        <v>0</v>
      </c>
      <c r="J26" s="39">
        <f t="shared" si="9"/>
        <v>0</v>
      </c>
      <c r="K26" s="40">
        <f t="shared" si="4"/>
        <v>0</v>
      </c>
      <c r="L26" s="39">
        <f t="shared" si="5"/>
        <v>1933800</v>
      </c>
      <c r="M26" s="25" t="s">
        <v>14</v>
      </c>
      <c r="N26" s="19"/>
      <c r="O26" s="19">
        <f>O25+60</f>
        <v>27680</v>
      </c>
      <c r="P26" s="85">
        <f t="shared" si="6"/>
        <v>16220480</v>
      </c>
      <c r="Q26" s="57">
        <f t="shared" si="7"/>
        <v>17355914</v>
      </c>
    </row>
    <row r="27" spans="1:17" s="20" customFormat="1" ht="12.75" x14ac:dyDescent="0.2">
      <c r="A27" s="25">
        <v>26</v>
      </c>
      <c r="B27" s="25">
        <v>402</v>
      </c>
      <c r="C27" s="25">
        <v>4</v>
      </c>
      <c r="D27" s="26" t="s">
        <v>12</v>
      </c>
      <c r="E27" s="26">
        <v>585</v>
      </c>
      <c r="F27" s="26">
        <f t="shared" si="0"/>
        <v>643.5</v>
      </c>
      <c r="G27" s="26">
        <f t="shared" si="10"/>
        <v>28000</v>
      </c>
      <c r="H27" s="38">
        <v>0</v>
      </c>
      <c r="I27" s="39">
        <f t="shared" si="2"/>
        <v>0</v>
      </c>
      <c r="J27" s="39">
        <f t="shared" si="9"/>
        <v>0</v>
      </c>
      <c r="K27" s="40">
        <f t="shared" si="4"/>
        <v>0</v>
      </c>
      <c r="L27" s="39">
        <f t="shared" si="5"/>
        <v>1930500</v>
      </c>
      <c r="M27" s="25" t="s">
        <v>14</v>
      </c>
      <c r="N27" s="19"/>
      <c r="O27" s="19">
        <f>O26</f>
        <v>27680</v>
      </c>
      <c r="P27" s="85">
        <f t="shared" si="6"/>
        <v>16192800</v>
      </c>
      <c r="Q27" s="57">
        <f t="shared" si="7"/>
        <v>17326296</v>
      </c>
    </row>
    <row r="28" spans="1:17" s="20" customFormat="1" ht="12.75" x14ac:dyDescent="0.2">
      <c r="A28" s="25">
        <v>27</v>
      </c>
      <c r="B28" s="25">
        <v>403</v>
      </c>
      <c r="C28" s="25">
        <v>4</v>
      </c>
      <c r="D28" s="26" t="s">
        <v>20</v>
      </c>
      <c r="E28" s="26">
        <v>468</v>
      </c>
      <c r="F28" s="26">
        <f t="shared" si="0"/>
        <v>514.80000000000007</v>
      </c>
      <c r="G28" s="26">
        <f t="shared" si="10"/>
        <v>28000</v>
      </c>
      <c r="H28" s="38">
        <f t="shared" si="8"/>
        <v>13104000</v>
      </c>
      <c r="I28" s="39">
        <f t="shared" si="2"/>
        <v>14021280</v>
      </c>
      <c r="J28" s="39">
        <f t="shared" si="9"/>
        <v>10483200</v>
      </c>
      <c r="K28" s="40">
        <f t="shared" si="4"/>
        <v>35000</v>
      </c>
      <c r="L28" s="39">
        <f t="shared" si="5"/>
        <v>1544400.0000000002</v>
      </c>
      <c r="M28" s="25" t="s">
        <v>15</v>
      </c>
      <c r="N28" s="19"/>
      <c r="O28" s="19">
        <f>O27</f>
        <v>27680</v>
      </c>
      <c r="P28" s="85">
        <f t="shared" si="6"/>
        <v>12954240</v>
      </c>
      <c r="Q28" s="57">
        <f t="shared" si="7"/>
        <v>13861037</v>
      </c>
    </row>
    <row r="29" spans="1:17" s="20" customFormat="1" ht="12.75" x14ac:dyDescent="0.2">
      <c r="A29" s="25">
        <v>28</v>
      </c>
      <c r="B29" s="25">
        <v>404</v>
      </c>
      <c r="C29" s="25">
        <v>4</v>
      </c>
      <c r="D29" s="26" t="s">
        <v>12</v>
      </c>
      <c r="E29" s="26">
        <v>638</v>
      </c>
      <c r="F29" s="26">
        <f t="shared" si="0"/>
        <v>701.80000000000007</v>
      </c>
      <c r="G29" s="26">
        <f t="shared" si="10"/>
        <v>28000</v>
      </c>
      <c r="H29" s="38">
        <f t="shared" si="8"/>
        <v>17864000</v>
      </c>
      <c r="I29" s="39">
        <f t="shared" si="2"/>
        <v>19114480</v>
      </c>
      <c r="J29" s="39">
        <f t="shared" si="9"/>
        <v>14291200</v>
      </c>
      <c r="K29" s="40">
        <f t="shared" si="4"/>
        <v>48000</v>
      </c>
      <c r="L29" s="39">
        <f t="shared" si="5"/>
        <v>2105400</v>
      </c>
      <c r="M29" s="25" t="s">
        <v>15</v>
      </c>
      <c r="N29" s="19"/>
      <c r="O29" s="19">
        <f>O28</f>
        <v>27680</v>
      </c>
      <c r="P29" s="85">
        <f t="shared" si="6"/>
        <v>17659840</v>
      </c>
      <c r="Q29" s="57">
        <f t="shared" si="7"/>
        <v>18896029</v>
      </c>
    </row>
    <row r="30" spans="1:17" s="20" customFormat="1" ht="12.75" x14ac:dyDescent="0.2">
      <c r="A30" s="25">
        <v>29</v>
      </c>
      <c r="B30" s="25">
        <v>405</v>
      </c>
      <c r="C30" s="25">
        <v>4</v>
      </c>
      <c r="D30" s="26" t="s">
        <v>12</v>
      </c>
      <c r="E30" s="26">
        <v>584</v>
      </c>
      <c r="F30" s="26">
        <f t="shared" si="0"/>
        <v>642.40000000000009</v>
      </c>
      <c r="G30" s="26">
        <f t="shared" si="10"/>
        <v>28000</v>
      </c>
      <c r="H30" s="38">
        <v>0</v>
      </c>
      <c r="I30" s="39">
        <f t="shared" si="2"/>
        <v>0</v>
      </c>
      <c r="J30" s="39">
        <f t="shared" si="9"/>
        <v>0</v>
      </c>
      <c r="K30" s="40">
        <f t="shared" si="4"/>
        <v>0</v>
      </c>
      <c r="L30" s="39">
        <f t="shared" si="5"/>
        <v>1927200.0000000002</v>
      </c>
      <c r="M30" s="25" t="s">
        <v>14</v>
      </c>
      <c r="N30" s="19"/>
      <c r="O30" s="19">
        <f>O29</f>
        <v>27680</v>
      </c>
      <c r="P30" s="85">
        <f t="shared" si="6"/>
        <v>16165120</v>
      </c>
      <c r="Q30" s="57">
        <f t="shared" si="7"/>
        <v>17296678</v>
      </c>
    </row>
    <row r="31" spans="1:17" s="20" customFormat="1" ht="12.75" x14ac:dyDescent="0.2">
      <c r="A31" s="25">
        <v>30</v>
      </c>
      <c r="B31" s="25">
        <v>406</v>
      </c>
      <c r="C31" s="25">
        <v>4</v>
      </c>
      <c r="D31" s="26" t="s">
        <v>12</v>
      </c>
      <c r="E31" s="26">
        <v>584</v>
      </c>
      <c r="F31" s="26">
        <f t="shared" si="0"/>
        <v>642.40000000000009</v>
      </c>
      <c r="G31" s="26">
        <f t="shared" si="10"/>
        <v>28000</v>
      </c>
      <c r="H31" s="38">
        <v>0</v>
      </c>
      <c r="I31" s="39">
        <f t="shared" si="2"/>
        <v>0</v>
      </c>
      <c r="J31" s="39">
        <f t="shared" si="9"/>
        <v>0</v>
      </c>
      <c r="K31" s="40">
        <f t="shared" si="4"/>
        <v>0</v>
      </c>
      <c r="L31" s="39">
        <f t="shared" si="5"/>
        <v>1927200.0000000002</v>
      </c>
      <c r="M31" s="25" t="s">
        <v>14</v>
      </c>
      <c r="N31" s="19"/>
      <c r="O31" s="19">
        <f>O30</f>
        <v>27680</v>
      </c>
      <c r="P31" s="85">
        <f t="shared" si="6"/>
        <v>16165120</v>
      </c>
      <c r="Q31" s="57">
        <f t="shared" si="7"/>
        <v>17296678</v>
      </c>
    </row>
    <row r="32" spans="1:17" s="20" customFormat="1" ht="12.75" x14ac:dyDescent="0.2">
      <c r="A32" s="25">
        <v>31</v>
      </c>
      <c r="B32" s="25">
        <v>407</v>
      </c>
      <c r="C32" s="25">
        <v>4</v>
      </c>
      <c r="D32" s="26" t="s">
        <v>12</v>
      </c>
      <c r="E32" s="26">
        <v>649</v>
      </c>
      <c r="F32" s="26">
        <f t="shared" si="0"/>
        <v>713.90000000000009</v>
      </c>
      <c r="G32" s="26">
        <f t="shared" si="10"/>
        <v>28000</v>
      </c>
      <c r="H32" s="38">
        <f t="shared" si="8"/>
        <v>18172000</v>
      </c>
      <c r="I32" s="39">
        <f t="shared" si="2"/>
        <v>19444040</v>
      </c>
      <c r="J32" s="39">
        <f t="shared" si="9"/>
        <v>14537600</v>
      </c>
      <c r="K32" s="40">
        <f t="shared" si="4"/>
        <v>48500</v>
      </c>
      <c r="L32" s="39">
        <f t="shared" si="5"/>
        <v>2141700.0000000005</v>
      </c>
      <c r="M32" s="25" t="s">
        <v>15</v>
      </c>
      <c r="N32" s="19"/>
      <c r="O32" s="19">
        <f>O31</f>
        <v>27680</v>
      </c>
      <c r="P32" s="85">
        <f t="shared" si="6"/>
        <v>17964320</v>
      </c>
      <c r="Q32" s="57">
        <f t="shared" si="7"/>
        <v>19221822</v>
      </c>
    </row>
    <row r="33" spans="1:17" s="20" customFormat="1" ht="12.75" x14ac:dyDescent="0.2">
      <c r="A33" s="25">
        <v>32</v>
      </c>
      <c r="B33" s="25">
        <v>408</v>
      </c>
      <c r="C33" s="25">
        <v>4</v>
      </c>
      <c r="D33" s="26" t="s">
        <v>12</v>
      </c>
      <c r="E33" s="26">
        <v>679</v>
      </c>
      <c r="F33" s="26">
        <f t="shared" si="0"/>
        <v>746.90000000000009</v>
      </c>
      <c r="G33" s="26">
        <f t="shared" si="10"/>
        <v>28000</v>
      </c>
      <c r="H33" s="38">
        <f t="shared" si="8"/>
        <v>19012000</v>
      </c>
      <c r="I33" s="39">
        <f t="shared" si="2"/>
        <v>20342840</v>
      </c>
      <c r="J33" s="39">
        <f t="shared" si="9"/>
        <v>15209600</v>
      </c>
      <c r="K33" s="40">
        <f t="shared" si="4"/>
        <v>51000</v>
      </c>
      <c r="L33" s="39">
        <f t="shared" si="5"/>
        <v>2240700.0000000005</v>
      </c>
      <c r="M33" s="25" t="s">
        <v>15</v>
      </c>
      <c r="N33" s="19"/>
      <c r="O33" s="19">
        <f>O32</f>
        <v>27680</v>
      </c>
      <c r="P33" s="85">
        <f t="shared" si="6"/>
        <v>18794720</v>
      </c>
      <c r="Q33" s="57">
        <f t="shared" si="7"/>
        <v>20110350</v>
      </c>
    </row>
    <row r="34" spans="1:17" s="20" customFormat="1" ht="12.75" x14ac:dyDescent="0.2">
      <c r="A34" s="25">
        <v>33</v>
      </c>
      <c r="B34" s="25">
        <v>501</v>
      </c>
      <c r="C34" s="25">
        <v>5</v>
      </c>
      <c r="D34" s="26" t="s">
        <v>12</v>
      </c>
      <c r="E34" s="26">
        <v>586</v>
      </c>
      <c r="F34" s="26">
        <f t="shared" si="0"/>
        <v>644.6</v>
      </c>
      <c r="G34" s="26">
        <f t="shared" si="10"/>
        <v>28000</v>
      </c>
      <c r="H34" s="38">
        <v>0</v>
      </c>
      <c r="I34" s="39">
        <f t="shared" si="2"/>
        <v>0</v>
      </c>
      <c r="J34" s="39">
        <f t="shared" si="9"/>
        <v>0</v>
      </c>
      <c r="K34" s="40">
        <f t="shared" si="4"/>
        <v>0</v>
      </c>
      <c r="L34" s="39">
        <f t="shared" si="5"/>
        <v>1933800</v>
      </c>
      <c r="M34" s="25" t="s">
        <v>14</v>
      </c>
      <c r="N34" s="19"/>
      <c r="O34" s="19">
        <f>O33+60</f>
        <v>27740</v>
      </c>
      <c r="P34" s="85">
        <f t="shared" si="6"/>
        <v>16255640</v>
      </c>
      <c r="Q34" s="57">
        <f t="shared" si="7"/>
        <v>17393535</v>
      </c>
    </row>
    <row r="35" spans="1:17" s="20" customFormat="1" ht="12.75" x14ac:dyDescent="0.2">
      <c r="A35" s="25">
        <v>34</v>
      </c>
      <c r="B35" s="25">
        <v>502</v>
      </c>
      <c r="C35" s="25">
        <v>5</v>
      </c>
      <c r="D35" s="26" t="s">
        <v>12</v>
      </c>
      <c r="E35" s="26">
        <v>585</v>
      </c>
      <c r="F35" s="26">
        <f t="shared" si="0"/>
        <v>643.5</v>
      </c>
      <c r="G35" s="26">
        <f t="shared" ref="G35:G48" si="11">G34</f>
        <v>28000</v>
      </c>
      <c r="H35" s="38">
        <v>0</v>
      </c>
      <c r="I35" s="39">
        <f t="shared" si="2"/>
        <v>0</v>
      </c>
      <c r="J35" s="39">
        <f t="shared" si="9"/>
        <v>0</v>
      </c>
      <c r="K35" s="40">
        <f t="shared" si="4"/>
        <v>0</v>
      </c>
      <c r="L35" s="39">
        <f t="shared" si="5"/>
        <v>1930500</v>
      </c>
      <c r="M35" s="25" t="s">
        <v>14</v>
      </c>
      <c r="N35" s="19"/>
      <c r="O35" s="19">
        <f>O34</f>
        <v>27740</v>
      </c>
      <c r="P35" s="85">
        <f t="shared" si="6"/>
        <v>16227900</v>
      </c>
      <c r="Q35" s="57">
        <f t="shared" si="7"/>
        <v>17363853</v>
      </c>
    </row>
    <row r="36" spans="1:17" s="20" customFormat="1" ht="12.75" x14ac:dyDescent="0.2">
      <c r="A36" s="25">
        <v>35</v>
      </c>
      <c r="B36" s="25">
        <v>503</v>
      </c>
      <c r="C36" s="25">
        <v>5</v>
      </c>
      <c r="D36" s="26" t="s">
        <v>20</v>
      </c>
      <c r="E36" s="26">
        <v>468</v>
      </c>
      <c r="F36" s="26">
        <f t="shared" si="0"/>
        <v>514.80000000000007</v>
      </c>
      <c r="G36" s="26">
        <f t="shared" si="11"/>
        <v>28000</v>
      </c>
      <c r="H36" s="38">
        <f t="shared" si="8"/>
        <v>13104000</v>
      </c>
      <c r="I36" s="39">
        <f t="shared" si="2"/>
        <v>14021280</v>
      </c>
      <c r="J36" s="39">
        <f t="shared" si="9"/>
        <v>10483200</v>
      </c>
      <c r="K36" s="40">
        <f t="shared" si="4"/>
        <v>35000</v>
      </c>
      <c r="L36" s="39">
        <f t="shared" si="5"/>
        <v>1544400.0000000002</v>
      </c>
      <c r="M36" s="25" t="s">
        <v>15</v>
      </c>
      <c r="N36" s="19"/>
      <c r="O36" s="19">
        <f>O35</f>
        <v>27740</v>
      </c>
      <c r="P36" s="85">
        <f t="shared" si="6"/>
        <v>12982320</v>
      </c>
      <c r="Q36" s="57">
        <f t="shared" si="7"/>
        <v>13891082</v>
      </c>
    </row>
    <row r="37" spans="1:17" s="20" customFormat="1" ht="12.75" x14ac:dyDescent="0.2">
      <c r="A37" s="25">
        <v>36</v>
      </c>
      <c r="B37" s="25">
        <v>504</v>
      </c>
      <c r="C37" s="25">
        <v>5</v>
      </c>
      <c r="D37" s="26" t="s">
        <v>12</v>
      </c>
      <c r="E37" s="26">
        <v>638</v>
      </c>
      <c r="F37" s="26">
        <f t="shared" si="0"/>
        <v>701.80000000000007</v>
      </c>
      <c r="G37" s="26">
        <f t="shared" si="11"/>
        <v>28000</v>
      </c>
      <c r="H37" s="38">
        <f t="shared" si="8"/>
        <v>17864000</v>
      </c>
      <c r="I37" s="39">
        <f t="shared" si="2"/>
        <v>19114480</v>
      </c>
      <c r="J37" s="39">
        <f t="shared" si="9"/>
        <v>14291200</v>
      </c>
      <c r="K37" s="40">
        <f t="shared" si="4"/>
        <v>48000</v>
      </c>
      <c r="L37" s="39">
        <f t="shared" si="5"/>
        <v>2105400</v>
      </c>
      <c r="M37" s="25" t="s">
        <v>15</v>
      </c>
      <c r="N37" s="19"/>
      <c r="O37" s="19">
        <f>O36</f>
        <v>27740</v>
      </c>
      <c r="P37" s="85">
        <f t="shared" si="6"/>
        <v>17698120</v>
      </c>
      <c r="Q37" s="57">
        <f t="shared" si="7"/>
        <v>18936988</v>
      </c>
    </row>
    <row r="38" spans="1:17" s="20" customFormat="1" ht="12.75" x14ac:dyDescent="0.2">
      <c r="A38" s="25">
        <v>37</v>
      </c>
      <c r="B38" s="25">
        <v>505</v>
      </c>
      <c r="C38" s="25">
        <v>5</v>
      </c>
      <c r="D38" s="26" t="s">
        <v>12</v>
      </c>
      <c r="E38" s="26">
        <v>584</v>
      </c>
      <c r="F38" s="26">
        <f t="shared" si="0"/>
        <v>642.40000000000009</v>
      </c>
      <c r="G38" s="26">
        <f t="shared" si="11"/>
        <v>28000</v>
      </c>
      <c r="H38" s="38">
        <v>0</v>
      </c>
      <c r="I38" s="39">
        <f t="shared" si="2"/>
        <v>0</v>
      </c>
      <c r="J38" s="39">
        <f t="shared" si="9"/>
        <v>0</v>
      </c>
      <c r="K38" s="40">
        <f t="shared" si="4"/>
        <v>0</v>
      </c>
      <c r="L38" s="39">
        <f t="shared" si="5"/>
        <v>1927200.0000000002</v>
      </c>
      <c r="M38" s="25" t="s">
        <v>14</v>
      </c>
      <c r="N38" s="19"/>
      <c r="O38" s="19">
        <f>O37</f>
        <v>27740</v>
      </c>
      <c r="P38" s="85">
        <f t="shared" si="6"/>
        <v>16200160</v>
      </c>
      <c r="Q38" s="57">
        <f t="shared" si="7"/>
        <v>17334171</v>
      </c>
    </row>
    <row r="39" spans="1:17" s="20" customFormat="1" ht="12.75" x14ac:dyDescent="0.2">
      <c r="A39" s="25">
        <v>38</v>
      </c>
      <c r="B39" s="25">
        <v>506</v>
      </c>
      <c r="C39" s="25">
        <v>5</v>
      </c>
      <c r="D39" s="26" t="s">
        <v>12</v>
      </c>
      <c r="E39" s="26">
        <v>584</v>
      </c>
      <c r="F39" s="26">
        <f t="shared" si="0"/>
        <v>642.40000000000009</v>
      </c>
      <c r="G39" s="26">
        <f t="shared" si="11"/>
        <v>28000</v>
      </c>
      <c r="H39" s="38">
        <v>0</v>
      </c>
      <c r="I39" s="39">
        <f t="shared" si="2"/>
        <v>0</v>
      </c>
      <c r="J39" s="39">
        <f t="shared" si="9"/>
        <v>0</v>
      </c>
      <c r="K39" s="40">
        <f t="shared" si="4"/>
        <v>0</v>
      </c>
      <c r="L39" s="39">
        <f t="shared" si="5"/>
        <v>1927200.0000000002</v>
      </c>
      <c r="M39" s="25" t="s">
        <v>14</v>
      </c>
      <c r="N39" s="19"/>
      <c r="O39" s="19">
        <f>O38</f>
        <v>27740</v>
      </c>
      <c r="P39" s="85">
        <f t="shared" si="6"/>
        <v>16200160</v>
      </c>
      <c r="Q39" s="57">
        <f t="shared" si="7"/>
        <v>17334171</v>
      </c>
    </row>
    <row r="40" spans="1:17" s="20" customFormat="1" ht="12.75" x14ac:dyDescent="0.2">
      <c r="A40" s="25">
        <v>39</v>
      </c>
      <c r="B40" s="25">
        <v>507</v>
      </c>
      <c r="C40" s="25">
        <v>5</v>
      </c>
      <c r="D40" s="26" t="s">
        <v>12</v>
      </c>
      <c r="E40" s="26">
        <v>649</v>
      </c>
      <c r="F40" s="26">
        <f t="shared" si="0"/>
        <v>713.90000000000009</v>
      </c>
      <c r="G40" s="26">
        <f t="shared" si="11"/>
        <v>28000</v>
      </c>
      <c r="H40" s="38">
        <f t="shared" si="8"/>
        <v>18172000</v>
      </c>
      <c r="I40" s="39">
        <f t="shared" si="2"/>
        <v>19444040</v>
      </c>
      <c r="J40" s="39">
        <f t="shared" si="9"/>
        <v>14537600</v>
      </c>
      <c r="K40" s="40">
        <f t="shared" si="4"/>
        <v>48500</v>
      </c>
      <c r="L40" s="39">
        <f t="shared" si="5"/>
        <v>2141700.0000000005</v>
      </c>
      <c r="M40" s="25" t="s">
        <v>15</v>
      </c>
      <c r="N40" s="19"/>
      <c r="O40" s="19">
        <f>O39</f>
        <v>27740</v>
      </c>
      <c r="P40" s="85">
        <f t="shared" si="6"/>
        <v>18003260</v>
      </c>
      <c r="Q40" s="57">
        <f t="shared" si="7"/>
        <v>19263488</v>
      </c>
    </row>
    <row r="41" spans="1:17" s="20" customFormat="1" ht="12.75" x14ac:dyDescent="0.2">
      <c r="A41" s="25">
        <v>40</v>
      </c>
      <c r="B41" s="25">
        <v>508</v>
      </c>
      <c r="C41" s="25">
        <v>5</v>
      </c>
      <c r="D41" s="26" t="s">
        <v>12</v>
      </c>
      <c r="E41" s="26">
        <v>679</v>
      </c>
      <c r="F41" s="26">
        <f t="shared" si="0"/>
        <v>746.90000000000009</v>
      </c>
      <c r="G41" s="26">
        <f t="shared" si="11"/>
        <v>28000</v>
      </c>
      <c r="H41" s="38">
        <f t="shared" si="8"/>
        <v>19012000</v>
      </c>
      <c r="I41" s="39">
        <f t="shared" si="2"/>
        <v>20342840</v>
      </c>
      <c r="J41" s="39">
        <f t="shared" si="9"/>
        <v>15209600</v>
      </c>
      <c r="K41" s="40">
        <f t="shared" si="4"/>
        <v>51000</v>
      </c>
      <c r="L41" s="39">
        <f t="shared" si="5"/>
        <v>2240700.0000000005</v>
      </c>
      <c r="M41" s="25" t="s">
        <v>15</v>
      </c>
      <c r="N41" s="19"/>
      <c r="O41" s="19">
        <f>O40</f>
        <v>27740</v>
      </c>
      <c r="P41" s="85">
        <f t="shared" si="6"/>
        <v>18835460</v>
      </c>
      <c r="Q41" s="57">
        <f t="shared" si="7"/>
        <v>20153942</v>
      </c>
    </row>
    <row r="42" spans="1:17" s="20" customFormat="1" ht="12.75" x14ac:dyDescent="0.2">
      <c r="A42" s="25">
        <v>41</v>
      </c>
      <c r="B42" s="25">
        <v>601</v>
      </c>
      <c r="C42" s="25">
        <v>6</v>
      </c>
      <c r="D42" s="26" t="s">
        <v>12</v>
      </c>
      <c r="E42" s="26">
        <v>586</v>
      </c>
      <c r="F42" s="26">
        <f t="shared" si="0"/>
        <v>644.6</v>
      </c>
      <c r="G42" s="26">
        <f>G41+400</f>
        <v>28400</v>
      </c>
      <c r="H42" s="38">
        <v>0</v>
      </c>
      <c r="I42" s="39">
        <f t="shared" si="2"/>
        <v>0</v>
      </c>
      <c r="J42" s="39">
        <f t="shared" si="9"/>
        <v>0</v>
      </c>
      <c r="K42" s="40">
        <f t="shared" si="4"/>
        <v>0</v>
      </c>
      <c r="L42" s="39">
        <f t="shared" si="5"/>
        <v>1933800</v>
      </c>
      <c r="M42" s="25" t="s">
        <v>14</v>
      </c>
      <c r="N42" s="19"/>
      <c r="O42" s="19">
        <f>O41+60</f>
        <v>27800</v>
      </c>
      <c r="P42" s="85">
        <f t="shared" si="6"/>
        <v>16290800</v>
      </c>
      <c r="Q42" s="57">
        <f t="shared" si="7"/>
        <v>17431156</v>
      </c>
    </row>
    <row r="43" spans="1:17" s="20" customFormat="1" ht="12.75" x14ac:dyDescent="0.2">
      <c r="A43" s="25">
        <v>42</v>
      </c>
      <c r="B43" s="25">
        <v>602</v>
      </c>
      <c r="C43" s="25">
        <v>6</v>
      </c>
      <c r="D43" s="26" t="s">
        <v>12</v>
      </c>
      <c r="E43" s="26">
        <v>585</v>
      </c>
      <c r="F43" s="26">
        <f t="shared" si="0"/>
        <v>643.5</v>
      </c>
      <c r="G43" s="26">
        <f t="shared" si="11"/>
        <v>28400</v>
      </c>
      <c r="H43" s="38">
        <v>0</v>
      </c>
      <c r="I43" s="39">
        <f t="shared" si="2"/>
        <v>0</v>
      </c>
      <c r="J43" s="39">
        <f t="shared" si="9"/>
        <v>0</v>
      </c>
      <c r="K43" s="40">
        <f t="shared" si="4"/>
        <v>0</v>
      </c>
      <c r="L43" s="39">
        <f t="shared" si="5"/>
        <v>1930500</v>
      </c>
      <c r="M43" s="25" t="s">
        <v>14</v>
      </c>
      <c r="N43" s="19"/>
      <c r="O43" s="19">
        <f>O42</f>
        <v>27800</v>
      </c>
      <c r="P43" s="85">
        <f t="shared" si="6"/>
        <v>16263000</v>
      </c>
      <c r="Q43" s="57">
        <f t="shared" si="7"/>
        <v>17401410</v>
      </c>
    </row>
    <row r="44" spans="1:17" s="20" customFormat="1" ht="12.75" x14ac:dyDescent="0.2">
      <c r="A44" s="25">
        <v>43</v>
      </c>
      <c r="B44" s="25">
        <v>603</v>
      </c>
      <c r="C44" s="25">
        <v>6</v>
      </c>
      <c r="D44" s="26" t="s">
        <v>20</v>
      </c>
      <c r="E44" s="26">
        <v>468</v>
      </c>
      <c r="F44" s="26">
        <f t="shared" si="0"/>
        <v>514.80000000000007</v>
      </c>
      <c r="G44" s="26">
        <f t="shared" si="11"/>
        <v>28400</v>
      </c>
      <c r="H44" s="38">
        <f t="shared" si="8"/>
        <v>13291200</v>
      </c>
      <c r="I44" s="39">
        <f t="shared" si="2"/>
        <v>14221584</v>
      </c>
      <c r="J44" s="39">
        <f t="shared" si="9"/>
        <v>10632960</v>
      </c>
      <c r="K44" s="40">
        <f t="shared" si="4"/>
        <v>35500</v>
      </c>
      <c r="L44" s="39">
        <f t="shared" si="5"/>
        <v>1544400.0000000002</v>
      </c>
      <c r="M44" s="25" t="s">
        <v>15</v>
      </c>
      <c r="N44" s="19"/>
      <c r="O44" s="19">
        <f>O43</f>
        <v>27800</v>
      </c>
      <c r="P44" s="85">
        <f t="shared" si="6"/>
        <v>13010400</v>
      </c>
      <c r="Q44" s="57">
        <f t="shared" si="7"/>
        <v>13921128</v>
      </c>
    </row>
    <row r="45" spans="1:17" s="20" customFormat="1" ht="12.75" x14ac:dyDescent="0.2">
      <c r="A45" s="25">
        <v>44</v>
      </c>
      <c r="B45" s="25">
        <v>604</v>
      </c>
      <c r="C45" s="25">
        <v>6</v>
      </c>
      <c r="D45" s="26" t="s">
        <v>12</v>
      </c>
      <c r="E45" s="26">
        <v>638</v>
      </c>
      <c r="F45" s="26">
        <f t="shared" si="0"/>
        <v>701.80000000000007</v>
      </c>
      <c r="G45" s="26">
        <f t="shared" si="11"/>
        <v>28400</v>
      </c>
      <c r="H45" s="38">
        <f t="shared" si="8"/>
        <v>18119200</v>
      </c>
      <c r="I45" s="39">
        <f t="shared" si="2"/>
        <v>19387544</v>
      </c>
      <c r="J45" s="39">
        <f t="shared" si="9"/>
        <v>14495360</v>
      </c>
      <c r="K45" s="40">
        <f t="shared" si="4"/>
        <v>48500</v>
      </c>
      <c r="L45" s="39">
        <f t="shared" si="5"/>
        <v>2105400</v>
      </c>
      <c r="M45" s="25" t="s">
        <v>15</v>
      </c>
      <c r="N45" s="19"/>
      <c r="O45" s="19">
        <f>O44</f>
        <v>27800</v>
      </c>
      <c r="P45" s="85">
        <f t="shared" si="6"/>
        <v>17736400</v>
      </c>
      <c r="Q45" s="57">
        <f t="shared" si="7"/>
        <v>18977948</v>
      </c>
    </row>
    <row r="46" spans="1:17" s="20" customFormat="1" ht="12.75" x14ac:dyDescent="0.2">
      <c r="A46" s="25">
        <v>45</v>
      </c>
      <c r="B46" s="25">
        <v>605</v>
      </c>
      <c r="C46" s="25">
        <v>6</v>
      </c>
      <c r="D46" s="26" t="s">
        <v>12</v>
      </c>
      <c r="E46" s="26">
        <v>584</v>
      </c>
      <c r="F46" s="26">
        <f t="shared" si="0"/>
        <v>642.40000000000009</v>
      </c>
      <c r="G46" s="26">
        <f t="shared" si="11"/>
        <v>28400</v>
      </c>
      <c r="H46" s="38">
        <v>0</v>
      </c>
      <c r="I46" s="39">
        <f t="shared" si="2"/>
        <v>0</v>
      </c>
      <c r="J46" s="39">
        <f t="shared" si="9"/>
        <v>0</v>
      </c>
      <c r="K46" s="40">
        <f t="shared" si="4"/>
        <v>0</v>
      </c>
      <c r="L46" s="39">
        <f t="shared" si="5"/>
        <v>1927200.0000000002</v>
      </c>
      <c r="M46" s="25" t="s">
        <v>14</v>
      </c>
      <c r="N46" s="19"/>
      <c r="O46" s="19">
        <f>O45</f>
        <v>27800</v>
      </c>
      <c r="P46" s="85">
        <f t="shared" si="6"/>
        <v>16235200</v>
      </c>
      <c r="Q46" s="57">
        <f t="shared" si="7"/>
        <v>17371664</v>
      </c>
    </row>
    <row r="47" spans="1:17" s="20" customFormat="1" ht="12.75" x14ac:dyDescent="0.2">
      <c r="A47" s="25">
        <v>46</v>
      </c>
      <c r="B47" s="25">
        <v>606</v>
      </c>
      <c r="C47" s="25">
        <v>6</v>
      </c>
      <c r="D47" s="26" t="s">
        <v>12</v>
      </c>
      <c r="E47" s="26">
        <v>584</v>
      </c>
      <c r="F47" s="26">
        <f t="shared" si="0"/>
        <v>642.40000000000009</v>
      </c>
      <c r="G47" s="26">
        <f t="shared" si="11"/>
        <v>28400</v>
      </c>
      <c r="H47" s="38">
        <v>0</v>
      </c>
      <c r="I47" s="39">
        <f t="shared" si="2"/>
        <v>0</v>
      </c>
      <c r="J47" s="39">
        <f t="shared" si="9"/>
        <v>0</v>
      </c>
      <c r="K47" s="40">
        <f t="shared" si="4"/>
        <v>0</v>
      </c>
      <c r="L47" s="39">
        <f t="shared" si="5"/>
        <v>1927200.0000000002</v>
      </c>
      <c r="M47" s="25" t="s">
        <v>14</v>
      </c>
      <c r="N47" s="19"/>
      <c r="O47" s="19">
        <f>O46</f>
        <v>27800</v>
      </c>
      <c r="P47" s="85">
        <f t="shared" si="6"/>
        <v>16235200</v>
      </c>
      <c r="Q47" s="57">
        <f t="shared" si="7"/>
        <v>17371664</v>
      </c>
    </row>
    <row r="48" spans="1:17" s="20" customFormat="1" ht="12.75" x14ac:dyDescent="0.2">
      <c r="A48" s="25">
        <v>47</v>
      </c>
      <c r="B48" s="25">
        <v>607</v>
      </c>
      <c r="C48" s="25">
        <v>6</v>
      </c>
      <c r="D48" s="26" t="s">
        <v>12</v>
      </c>
      <c r="E48" s="26">
        <v>649</v>
      </c>
      <c r="F48" s="26">
        <f t="shared" si="0"/>
        <v>713.90000000000009</v>
      </c>
      <c r="G48" s="26">
        <f t="shared" si="11"/>
        <v>28400</v>
      </c>
      <c r="H48" s="38">
        <f t="shared" si="8"/>
        <v>18431600</v>
      </c>
      <c r="I48" s="39">
        <f t="shared" si="2"/>
        <v>19721812</v>
      </c>
      <c r="J48" s="39">
        <f t="shared" si="9"/>
        <v>14745280</v>
      </c>
      <c r="K48" s="40">
        <f t="shared" si="4"/>
        <v>49500</v>
      </c>
      <c r="L48" s="39">
        <f t="shared" si="5"/>
        <v>2141700.0000000005</v>
      </c>
      <c r="M48" s="25" t="s">
        <v>15</v>
      </c>
      <c r="N48" s="19"/>
      <c r="O48" s="19">
        <f>O47</f>
        <v>27800</v>
      </c>
      <c r="P48" s="85">
        <f t="shared" si="6"/>
        <v>18042200</v>
      </c>
      <c r="Q48" s="57">
        <f t="shared" si="7"/>
        <v>19305154</v>
      </c>
    </row>
    <row r="49" spans="1:17" s="20" customFormat="1" ht="12.75" x14ac:dyDescent="0.2">
      <c r="A49" s="25">
        <v>48</v>
      </c>
      <c r="B49" s="25">
        <v>608</v>
      </c>
      <c r="C49" s="25">
        <v>6</v>
      </c>
      <c r="D49" s="26" t="s">
        <v>12</v>
      </c>
      <c r="E49" s="26">
        <v>679</v>
      </c>
      <c r="F49" s="26">
        <f t="shared" si="0"/>
        <v>746.90000000000009</v>
      </c>
      <c r="G49" s="26">
        <f>G48</f>
        <v>28400</v>
      </c>
      <c r="H49" s="38">
        <f t="shared" si="8"/>
        <v>19283600</v>
      </c>
      <c r="I49" s="39">
        <f t="shared" si="2"/>
        <v>20633452</v>
      </c>
      <c r="J49" s="39">
        <f t="shared" si="9"/>
        <v>15426880</v>
      </c>
      <c r="K49" s="40">
        <f t="shared" si="4"/>
        <v>51500</v>
      </c>
      <c r="L49" s="39">
        <f t="shared" si="5"/>
        <v>2240700.0000000005</v>
      </c>
      <c r="M49" s="25" t="s">
        <v>15</v>
      </c>
      <c r="N49" s="19"/>
      <c r="O49" s="19">
        <f>O48</f>
        <v>27800</v>
      </c>
      <c r="P49" s="85">
        <f t="shared" si="6"/>
        <v>18876200</v>
      </c>
      <c r="Q49" s="57">
        <f t="shared" si="7"/>
        <v>20197534</v>
      </c>
    </row>
    <row r="50" spans="1:17" s="20" customFormat="1" ht="12.75" x14ac:dyDescent="0.2">
      <c r="A50" s="25">
        <v>49</v>
      </c>
      <c r="B50" s="25">
        <v>701</v>
      </c>
      <c r="C50" s="25">
        <v>7</v>
      </c>
      <c r="D50" s="26" t="s">
        <v>12</v>
      </c>
      <c r="E50" s="26">
        <v>586</v>
      </c>
      <c r="F50" s="26">
        <f t="shared" si="0"/>
        <v>644.6</v>
      </c>
      <c r="G50" s="26">
        <f>G49</f>
        <v>28400</v>
      </c>
      <c r="H50" s="38">
        <v>0</v>
      </c>
      <c r="I50" s="39">
        <f t="shared" si="2"/>
        <v>0</v>
      </c>
      <c r="J50" s="39">
        <f t="shared" si="9"/>
        <v>0</v>
      </c>
      <c r="K50" s="40">
        <f t="shared" si="4"/>
        <v>0</v>
      </c>
      <c r="L50" s="39">
        <f t="shared" si="5"/>
        <v>1933800</v>
      </c>
      <c r="M50" s="25" t="s">
        <v>14</v>
      </c>
      <c r="N50" s="19"/>
      <c r="O50" s="19">
        <f>O49+60</f>
        <v>27860</v>
      </c>
      <c r="P50" s="85">
        <f t="shared" si="6"/>
        <v>16325960</v>
      </c>
      <c r="Q50" s="57">
        <f t="shared" si="7"/>
        <v>17468777</v>
      </c>
    </row>
    <row r="51" spans="1:17" s="20" customFormat="1" ht="12.75" x14ac:dyDescent="0.2">
      <c r="A51" s="25">
        <v>50</v>
      </c>
      <c r="B51" s="25">
        <v>702</v>
      </c>
      <c r="C51" s="25">
        <v>7</v>
      </c>
      <c r="D51" s="26" t="s">
        <v>12</v>
      </c>
      <c r="E51" s="26">
        <v>585</v>
      </c>
      <c r="F51" s="26">
        <f t="shared" si="0"/>
        <v>643.5</v>
      </c>
      <c r="G51" s="26">
        <f t="shared" ref="G50:G93" si="12">G50</f>
        <v>28400</v>
      </c>
      <c r="H51" s="38">
        <v>0</v>
      </c>
      <c r="I51" s="39">
        <f t="shared" si="2"/>
        <v>0</v>
      </c>
      <c r="J51" s="39">
        <f t="shared" si="9"/>
        <v>0</v>
      </c>
      <c r="K51" s="40">
        <f t="shared" si="4"/>
        <v>0</v>
      </c>
      <c r="L51" s="39">
        <f t="shared" si="5"/>
        <v>1930500</v>
      </c>
      <c r="M51" s="25" t="s">
        <v>14</v>
      </c>
      <c r="N51" s="19"/>
      <c r="O51" s="19">
        <f>O50</f>
        <v>27860</v>
      </c>
      <c r="P51" s="85">
        <f t="shared" si="6"/>
        <v>16298100</v>
      </c>
      <c r="Q51" s="57">
        <f t="shared" si="7"/>
        <v>17438967</v>
      </c>
    </row>
    <row r="52" spans="1:17" s="20" customFormat="1" ht="12.75" x14ac:dyDescent="0.2">
      <c r="A52" s="25">
        <v>51</v>
      </c>
      <c r="B52" s="25">
        <v>703</v>
      </c>
      <c r="C52" s="25">
        <v>7</v>
      </c>
      <c r="D52" s="26" t="s">
        <v>20</v>
      </c>
      <c r="E52" s="26">
        <v>468</v>
      </c>
      <c r="F52" s="26">
        <f t="shared" si="0"/>
        <v>514.80000000000007</v>
      </c>
      <c r="G52" s="26">
        <f t="shared" si="12"/>
        <v>28400</v>
      </c>
      <c r="H52" s="38">
        <f t="shared" si="8"/>
        <v>13291200</v>
      </c>
      <c r="I52" s="39">
        <f t="shared" si="2"/>
        <v>14221584</v>
      </c>
      <c r="J52" s="39">
        <f t="shared" si="9"/>
        <v>10632960</v>
      </c>
      <c r="K52" s="40">
        <f t="shared" si="4"/>
        <v>35500</v>
      </c>
      <c r="L52" s="39">
        <f t="shared" si="5"/>
        <v>1544400.0000000002</v>
      </c>
      <c r="M52" s="25" t="s">
        <v>15</v>
      </c>
      <c r="N52" s="19"/>
      <c r="O52" s="19">
        <f>O51</f>
        <v>27860</v>
      </c>
      <c r="P52" s="85">
        <f t="shared" si="6"/>
        <v>13038480</v>
      </c>
      <c r="Q52" s="57">
        <f t="shared" si="7"/>
        <v>13951174</v>
      </c>
    </row>
    <row r="53" spans="1:17" s="20" customFormat="1" ht="12.75" x14ac:dyDescent="0.2">
      <c r="A53" s="25">
        <v>52</v>
      </c>
      <c r="B53" s="25">
        <v>704</v>
      </c>
      <c r="C53" s="25">
        <v>7</v>
      </c>
      <c r="D53" s="26" t="s">
        <v>12</v>
      </c>
      <c r="E53" s="26">
        <v>638</v>
      </c>
      <c r="F53" s="26">
        <f t="shared" si="0"/>
        <v>701.80000000000007</v>
      </c>
      <c r="G53" s="26">
        <f t="shared" si="12"/>
        <v>28400</v>
      </c>
      <c r="H53" s="38">
        <f t="shared" si="8"/>
        <v>18119200</v>
      </c>
      <c r="I53" s="39">
        <f t="shared" si="2"/>
        <v>19387544</v>
      </c>
      <c r="J53" s="39">
        <f t="shared" si="9"/>
        <v>14495360</v>
      </c>
      <c r="K53" s="40">
        <f t="shared" si="4"/>
        <v>48500</v>
      </c>
      <c r="L53" s="39">
        <f t="shared" si="5"/>
        <v>2105400</v>
      </c>
      <c r="M53" s="25" t="s">
        <v>15</v>
      </c>
      <c r="N53" s="19"/>
      <c r="O53" s="19">
        <f>O52</f>
        <v>27860</v>
      </c>
      <c r="P53" s="85">
        <f t="shared" si="6"/>
        <v>17774680</v>
      </c>
      <c r="Q53" s="57">
        <f t="shared" si="7"/>
        <v>19018908</v>
      </c>
    </row>
    <row r="54" spans="1:17" s="20" customFormat="1" ht="12.75" x14ac:dyDescent="0.2">
      <c r="A54" s="25">
        <v>53</v>
      </c>
      <c r="B54" s="25">
        <v>705</v>
      </c>
      <c r="C54" s="25">
        <v>7</v>
      </c>
      <c r="D54" s="26" t="s">
        <v>12</v>
      </c>
      <c r="E54" s="26">
        <v>584</v>
      </c>
      <c r="F54" s="26">
        <f t="shared" si="0"/>
        <v>642.40000000000009</v>
      </c>
      <c r="G54" s="26">
        <f t="shared" si="12"/>
        <v>28400</v>
      </c>
      <c r="H54" s="38">
        <v>0</v>
      </c>
      <c r="I54" s="39">
        <f t="shared" si="2"/>
        <v>0</v>
      </c>
      <c r="J54" s="39">
        <f t="shared" si="9"/>
        <v>0</v>
      </c>
      <c r="K54" s="40">
        <f t="shared" si="4"/>
        <v>0</v>
      </c>
      <c r="L54" s="39">
        <f t="shared" si="5"/>
        <v>1927200.0000000002</v>
      </c>
      <c r="M54" s="25" t="s">
        <v>14</v>
      </c>
      <c r="N54" s="19"/>
      <c r="O54" s="19">
        <f>O53</f>
        <v>27860</v>
      </c>
      <c r="P54" s="85">
        <f t="shared" si="6"/>
        <v>16270240</v>
      </c>
      <c r="Q54" s="57">
        <f t="shared" si="7"/>
        <v>17409157</v>
      </c>
    </row>
    <row r="55" spans="1:17" s="20" customFormat="1" ht="12.75" x14ac:dyDescent="0.2">
      <c r="A55" s="25">
        <v>54</v>
      </c>
      <c r="B55" s="25">
        <v>706</v>
      </c>
      <c r="C55" s="25">
        <v>7</v>
      </c>
      <c r="D55" s="26" t="s">
        <v>12</v>
      </c>
      <c r="E55" s="26">
        <v>584</v>
      </c>
      <c r="F55" s="26">
        <f t="shared" si="0"/>
        <v>642.40000000000009</v>
      </c>
      <c r="G55" s="26">
        <f t="shared" si="12"/>
        <v>28400</v>
      </c>
      <c r="H55" s="38">
        <v>0</v>
      </c>
      <c r="I55" s="39">
        <f t="shared" si="2"/>
        <v>0</v>
      </c>
      <c r="J55" s="39">
        <f t="shared" si="9"/>
        <v>0</v>
      </c>
      <c r="K55" s="40">
        <f t="shared" si="4"/>
        <v>0</v>
      </c>
      <c r="L55" s="39">
        <f t="shared" si="5"/>
        <v>1927200.0000000002</v>
      </c>
      <c r="M55" s="25" t="s">
        <v>14</v>
      </c>
      <c r="N55" s="19"/>
      <c r="O55" s="19">
        <f>O54</f>
        <v>27860</v>
      </c>
      <c r="P55" s="85">
        <f t="shared" si="6"/>
        <v>16270240</v>
      </c>
      <c r="Q55" s="57">
        <f t="shared" si="7"/>
        <v>17409157</v>
      </c>
    </row>
    <row r="56" spans="1:17" s="20" customFormat="1" ht="12.75" x14ac:dyDescent="0.2">
      <c r="A56" s="25">
        <v>55</v>
      </c>
      <c r="B56" s="25">
        <v>707</v>
      </c>
      <c r="C56" s="25">
        <v>7</v>
      </c>
      <c r="D56" s="26" t="s">
        <v>12</v>
      </c>
      <c r="E56" s="26">
        <v>649</v>
      </c>
      <c r="F56" s="26">
        <f t="shared" si="0"/>
        <v>713.90000000000009</v>
      </c>
      <c r="G56" s="26">
        <f t="shared" si="12"/>
        <v>28400</v>
      </c>
      <c r="H56" s="38">
        <f t="shared" si="8"/>
        <v>18431600</v>
      </c>
      <c r="I56" s="39">
        <f t="shared" si="2"/>
        <v>19721812</v>
      </c>
      <c r="J56" s="39">
        <f t="shared" si="9"/>
        <v>14745280</v>
      </c>
      <c r="K56" s="40">
        <f t="shared" si="4"/>
        <v>49500</v>
      </c>
      <c r="L56" s="39">
        <f t="shared" si="5"/>
        <v>2141700.0000000005</v>
      </c>
      <c r="M56" s="25" t="s">
        <v>15</v>
      </c>
      <c r="N56" s="19"/>
      <c r="O56" s="19">
        <f>O55</f>
        <v>27860</v>
      </c>
      <c r="P56" s="85">
        <f t="shared" si="6"/>
        <v>18081140</v>
      </c>
      <c r="Q56" s="57">
        <f t="shared" si="7"/>
        <v>19346820</v>
      </c>
    </row>
    <row r="57" spans="1:17" s="20" customFormat="1" ht="12.75" x14ac:dyDescent="0.2">
      <c r="A57" s="25">
        <v>56</v>
      </c>
      <c r="B57" s="25">
        <v>708</v>
      </c>
      <c r="C57" s="25">
        <v>7</v>
      </c>
      <c r="D57" s="26" t="s">
        <v>12</v>
      </c>
      <c r="E57" s="26">
        <v>679</v>
      </c>
      <c r="F57" s="26">
        <f t="shared" si="0"/>
        <v>746.90000000000009</v>
      </c>
      <c r="G57" s="26">
        <f t="shared" si="12"/>
        <v>28400</v>
      </c>
      <c r="H57" s="38">
        <f t="shared" si="8"/>
        <v>19283600</v>
      </c>
      <c r="I57" s="39">
        <f t="shared" si="2"/>
        <v>20633452</v>
      </c>
      <c r="J57" s="39">
        <f t="shared" si="9"/>
        <v>15426880</v>
      </c>
      <c r="K57" s="40">
        <f t="shared" si="4"/>
        <v>51500</v>
      </c>
      <c r="L57" s="39">
        <f t="shared" si="5"/>
        <v>2240700.0000000005</v>
      </c>
      <c r="M57" s="25" t="s">
        <v>15</v>
      </c>
      <c r="N57" s="19"/>
      <c r="O57" s="19">
        <f>O56</f>
        <v>27860</v>
      </c>
      <c r="P57" s="85">
        <f t="shared" si="6"/>
        <v>18916940</v>
      </c>
      <c r="Q57" s="57">
        <f t="shared" si="7"/>
        <v>20241126</v>
      </c>
    </row>
    <row r="58" spans="1:17" s="20" customFormat="1" ht="12.75" x14ac:dyDescent="0.2">
      <c r="A58" s="25">
        <v>57</v>
      </c>
      <c r="B58" s="25">
        <v>803</v>
      </c>
      <c r="C58" s="25">
        <v>8</v>
      </c>
      <c r="D58" s="26" t="s">
        <v>20</v>
      </c>
      <c r="E58" s="26">
        <v>468</v>
      </c>
      <c r="F58" s="26">
        <f t="shared" si="0"/>
        <v>514.80000000000007</v>
      </c>
      <c r="G58" s="26">
        <f>G57</f>
        <v>28400</v>
      </c>
      <c r="H58" s="38">
        <f t="shared" si="8"/>
        <v>13291200</v>
      </c>
      <c r="I58" s="39">
        <f t="shared" si="2"/>
        <v>14221584</v>
      </c>
      <c r="J58" s="39">
        <f t="shared" si="9"/>
        <v>10632960</v>
      </c>
      <c r="K58" s="40">
        <f t="shared" si="4"/>
        <v>35500</v>
      </c>
      <c r="L58" s="39">
        <f t="shared" si="5"/>
        <v>1544400.0000000002</v>
      </c>
      <c r="M58" s="25" t="s">
        <v>15</v>
      </c>
      <c r="N58" s="19"/>
      <c r="O58" s="19">
        <f>O57+60</f>
        <v>27920</v>
      </c>
      <c r="P58" s="85">
        <f t="shared" si="6"/>
        <v>13066560</v>
      </c>
      <c r="Q58" s="57">
        <f t="shared" si="7"/>
        <v>13981219</v>
      </c>
    </row>
    <row r="59" spans="1:17" s="20" customFormat="1" ht="12.75" x14ac:dyDescent="0.2">
      <c r="A59" s="25">
        <v>58</v>
      </c>
      <c r="B59" s="25">
        <v>804</v>
      </c>
      <c r="C59" s="25">
        <v>8</v>
      </c>
      <c r="D59" s="26" t="s">
        <v>12</v>
      </c>
      <c r="E59" s="26">
        <v>638</v>
      </c>
      <c r="F59" s="26">
        <f t="shared" si="0"/>
        <v>701.80000000000007</v>
      </c>
      <c r="G59" s="26">
        <f>G58</f>
        <v>28400</v>
      </c>
      <c r="H59" s="38">
        <f t="shared" si="8"/>
        <v>18119200</v>
      </c>
      <c r="I59" s="39">
        <f t="shared" si="2"/>
        <v>19387544</v>
      </c>
      <c r="J59" s="39">
        <f t="shared" si="9"/>
        <v>14495360</v>
      </c>
      <c r="K59" s="40">
        <f t="shared" si="4"/>
        <v>48500</v>
      </c>
      <c r="L59" s="39">
        <f t="shared" si="5"/>
        <v>2105400</v>
      </c>
      <c r="M59" s="25" t="s">
        <v>15</v>
      </c>
      <c r="N59" s="19"/>
      <c r="O59" s="19">
        <f>O58</f>
        <v>27920</v>
      </c>
      <c r="P59" s="85">
        <f t="shared" si="6"/>
        <v>17812960</v>
      </c>
      <c r="Q59" s="57">
        <f t="shared" si="7"/>
        <v>19059867</v>
      </c>
    </row>
    <row r="60" spans="1:17" s="20" customFormat="1" ht="12.75" x14ac:dyDescent="0.2">
      <c r="A60" s="25">
        <v>59</v>
      </c>
      <c r="B60" s="25">
        <v>805</v>
      </c>
      <c r="C60" s="25">
        <v>8</v>
      </c>
      <c r="D60" s="26" t="s">
        <v>12</v>
      </c>
      <c r="E60" s="26">
        <v>584</v>
      </c>
      <c r="F60" s="26">
        <f t="shared" si="0"/>
        <v>642.40000000000009</v>
      </c>
      <c r="G60" s="26">
        <f>G59</f>
        <v>28400</v>
      </c>
      <c r="H60" s="38">
        <v>0</v>
      </c>
      <c r="I60" s="39">
        <f t="shared" si="2"/>
        <v>0</v>
      </c>
      <c r="J60" s="39">
        <f t="shared" si="9"/>
        <v>0</v>
      </c>
      <c r="K60" s="40">
        <f t="shared" si="4"/>
        <v>0</v>
      </c>
      <c r="L60" s="39">
        <f t="shared" si="5"/>
        <v>1927200.0000000002</v>
      </c>
      <c r="M60" s="25" t="s">
        <v>14</v>
      </c>
      <c r="N60" s="19"/>
      <c r="O60" s="19">
        <f>O59</f>
        <v>27920</v>
      </c>
      <c r="P60" s="85">
        <f t="shared" si="6"/>
        <v>16305280</v>
      </c>
      <c r="Q60" s="57">
        <f t="shared" si="7"/>
        <v>17446650</v>
      </c>
    </row>
    <row r="61" spans="1:17" s="20" customFormat="1" ht="12.75" x14ac:dyDescent="0.2">
      <c r="A61" s="25">
        <v>60</v>
      </c>
      <c r="B61" s="25">
        <v>806</v>
      </c>
      <c r="C61" s="25">
        <v>8</v>
      </c>
      <c r="D61" s="26" t="s">
        <v>12</v>
      </c>
      <c r="E61" s="26">
        <v>584</v>
      </c>
      <c r="F61" s="26">
        <f t="shared" si="0"/>
        <v>642.40000000000009</v>
      </c>
      <c r="G61" s="26">
        <f>G60</f>
        <v>28400</v>
      </c>
      <c r="H61" s="38">
        <v>0</v>
      </c>
      <c r="I61" s="39">
        <f t="shared" si="2"/>
        <v>0</v>
      </c>
      <c r="J61" s="39">
        <f t="shared" si="9"/>
        <v>0</v>
      </c>
      <c r="K61" s="40">
        <f t="shared" si="4"/>
        <v>0</v>
      </c>
      <c r="L61" s="39">
        <f t="shared" si="5"/>
        <v>1927200.0000000002</v>
      </c>
      <c r="M61" s="25" t="s">
        <v>14</v>
      </c>
      <c r="N61" s="19"/>
      <c r="O61" s="19">
        <f>O60</f>
        <v>27920</v>
      </c>
      <c r="P61" s="85">
        <f t="shared" si="6"/>
        <v>16305280</v>
      </c>
      <c r="Q61" s="57">
        <f t="shared" si="7"/>
        <v>17446650</v>
      </c>
    </row>
    <row r="62" spans="1:17" s="20" customFormat="1" ht="12.75" x14ac:dyDescent="0.2">
      <c r="A62" s="25">
        <v>61</v>
      </c>
      <c r="B62" s="25">
        <v>807</v>
      </c>
      <c r="C62" s="25">
        <v>8</v>
      </c>
      <c r="D62" s="26" t="s">
        <v>12</v>
      </c>
      <c r="E62" s="26">
        <v>649</v>
      </c>
      <c r="F62" s="26">
        <f t="shared" si="0"/>
        <v>713.90000000000009</v>
      </c>
      <c r="G62" s="26">
        <f>G61</f>
        <v>28400</v>
      </c>
      <c r="H62" s="38">
        <f t="shared" si="8"/>
        <v>18431600</v>
      </c>
      <c r="I62" s="39">
        <f t="shared" si="2"/>
        <v>19721812</v>
      </c>
      <c r="J62" s="39">
        <f t="shared" si="9"/>
        <v>14745280</v>
      </c>
      <c r="K62" s="40">
        <f t="shared" si="4"/>
        <v>49500</v>
      </c>
      <c r="L62" s="39">
        <f t="shared" si="5"/>
        <v>2141700.0000000005</v>
      </c>
      <c r="M62" s="25" t="s">
        <v>15</v>
      </c>
      <c r="N62" s="19"/>
      <c r="O62" s="19">
        <f>O61</f>
        <v>27920</v>
      </c>
      <c r="P62" s="85">
        <f t="shared" si="6"/>
        <v>18120080</v>
      </c>
      <c r="Q62" s="57">
        <f t="shared" si="7"/>
        <v>19388486</v>
      </c>
    </row>
    <row r="63" spans="1:17" s="20" customFormat="1" ht="12.75" x14ac:dyDescent="0.2">
      <c r="A63" s="25">
        <v>62</v>
      </c>
      <c r="B63" s="25">
        <v>808</v>
      </c>
      <c r="C63" s="25">
        <v>8</v>
      </c>
      <c r="D63" s="26" t="s">
        <v>20</v>
      </c>
      <c r="E63" s="26">
        <v>503</v>
      </c>
      <c r="F63" s="26">
        <f t="shared" si="0"/>
        <v>553.30000000000007</v>
      </c>
      <c r="G63" s="26">
        <f>G62</f>
        <v>28400</v>
      </c>
      <c r="H63" s="38">
        <f t="shared" si="8"/>
        <v>14285200</v>
      </c>
      <c r="I63" s="39">
        <f t="shared" si="2"/>
        <v>15285164</v>
      </c>
      <c r="J63" s="39">
        <f t="shared" si="9"/>
        <v>11428160</v>
      </c>
      <c r="K63" s="40">
        <f t="shared" si="4"/>
        <v>38000</v>
      </c>
      <c r="L63" s="39">
        <f t="shared" si="5"/>
        <v>1659900.0000000002</v>
      </c>
      <c r="M63" s="25" t="s">
        <v>15</v>
      </c>
      <c r="N63" s="19"/>
      <c r="O63" s="19">
        <f>O62</f>
        <v>27920</v>
      </c>
      <c r="P63" s="85">
        <f t="shared" si="6"/>
        <v>14043760</v>
      </c>
      <c r="Q63" s="57">
        <f t="shared" si="7"/>
        <v>15026823</v>
      </c>
    </row>
    <row r="64" spans="1:17" s="20" customFormat="1" ht="12.75" x14ac:dyDescent="0.2">
      <c r="A64" s="25">
        <v>63</v>
      </c>
      <c r="B64" s="25">
        <v>902</v>
      </c>
      <c r="C64" s="25">
        <v>9</v>
      </c>
      <c r="D64" s="26" t="s">
        <v>12</v>
      </c>
      <c r="E64" s="26">
        <v>585</v>
      </c>
      <c r="F64" s="26">
        <f t="shared" si="0"/>
        <v>643.5</v>
      </c>
      <c r="G64" s="26">
        <f>G63</f>
        <v>28400</v>
      </c>
      <c r="H64" s="38">
        <v>0</v>
      </c>
      <c r="I64" s="39">
        <f t="shared" si="2"/>
        <v>0</v>
      </c>
      <c r="J64" s="39">
        <f t="shared" si="9"/>
        <v>0</v>
      </c>
      <c r="K64" s="40">
        <f t="shared" si="4"/>
        <v>0</v>
      </c>
      <c r="L64" s="39">
        <f t="shared" si="5"/>
        <v>1930500</v>
      </c>
      <c r="M64" s="25" t="s">
        <v>14</v>
      </c>
      <c r="N64" s="19"/>
      <c r="O64" s="19">
        <f>O63+60</f>
        <v>27980</v>
      </c>
      <c r="P64" s="85">
        <f t="shared" si="6"/>
        <v>16368300</v>
      </c>
      <c r="Q64" s="57">
        <f t="shared" si="7"/>
        <v>17514081</v>
      </c>
    </row>
    <row r="65" spans="1:17" s="20" customFormat="1" ht="12.75" x14ac:dyDescent="0.2">
      <c r="A65" s="25">
        <v>64</v>
      </c>
      <c r="B65" s="25">
        <v>903</v>
      </c>
      <c r="C65" s="25">
        <v>9</v>
      </c>
      <c r="D65" s="26" t="s">
        <v>20</v>
      </c>
      <c r="E65" s="26">
        <v>468</v>
      </c>
      <c r="F65" s="26">
        <f t="shared" si="0"/>
        <v>514.80000000000007</v>
      </c>
      <c r="G65" s="26">
        <f>G64</f>
        <v>28400</v>
      </c>
      <c r="H65" s="38">
        <f t="shared" si="8"/>
        <v>13291200</v>
      </c>
      <c r="I65" s="39">
        <f t="shared" si="2"/>
        <v>14221584</v>
      </c>
      <c r="J65" s="39">
        <f t="shared" si="9"/>
        <v>10632960</v>
      </c>
      <c r="K65" s="40">
        <f t="shared" si="4"/>
        <v>35500</v>
      </c>
      <c r="L65" s="39">
        <f t="shared" si="5"/>
        <v>1544400.0000000002</v>
      </c>
      <c r="M65" s="25" t="s">
        <v>15</v>
      </c>
      <c r="N65" s="19"/>
      <c r="O65" s="19">
        <f>O64</f>
        <v>27980</v>
      </c>
      <c r="P65" s="85">
        <f t="shared" si="6"/>
        <v>13094640</v>
      </c>
      <c r="Q65" s="57">
        <f t="shared" si="7"/>
        <v>14011265</v>
      </c>
    </row>
    <row r="66" spans="1:17" s="20" customFormat="1" ht="12.75" x14ac:dyDescent="0.2">
      <c r="A66" s="25">
        <v>65</v>
      </c>
      <c r="B66" s="25">
        <v>904</v>
      </c>
      <c r="C66" s="25">
        <v>9</v>
      </c>
      <c r="D66" s="26" t="s">
        <v>12</v>
      </c>
      <c r="E66" s="26">
        <v>638</v>
      </c>
      <c r="F66" s="26">
        <f t="shared" si="0"/>
        <v>701.80000000000007</v>
      </c>
      <c r="G66" s="26">
        <f>G65</f>
        <v>28400</v>
      </c>
      <c r="H66" s="38">
        <f t="shared" si="8"/>
        <v>18119200</v>
      </c>
      <c r="I66" s="39">
        <f t="shared" si="2"/>
        <v>19387544</v>
      </c>
      <c r="J66" s="39">
        <f t="shared" si="9"/>
        <v>14495360</v>
      </c>
      <c r="K66" s="40">
        <f t="shared" si="4"/>
        <v>48500</v>
      </c>
      <c r="L66" s="39">
        <f t="shared" si="5"/>
        <v>2105400</v>
      </c>
      <c r="M66" s="25" t="s">
        <v>15</v>
      </c>
      <c r="N66" s="19"/>
      <c r="O66" s="19">
        <f>O65</f>
        <v>27980</v>
      </c>
      <c r="P66" s="85">
        <f t="shared" si="6"/>
        <v>17851240</v>
      </c>
      <c r="Q66" s="57">
        <f t="shared" si="7"/>
        <v>19100827</v>
      </c>
    </row>
    <row r="67" spans="1:17" s="20" customFormat="1" ht="12.75" x14ac:dyDescent="0.2">
      <c r="A67" s="25">
        <v>66</v>
      </c>
      <c r="B67" s="25">
        <v>905</v>
      </c>
      <c r="C67" s="25">
        <v>9</v>
      </c>
      <c r="D67" s="26" t="s">
        <v>12</v>
      </c>
      <c r="E67" s="26">
        <v>584</v>
      </c>
      <c r="F67" s="26">
        <f t="shared" ref="F67:F94" si="13">E67*1.1</f>
        <v>642.40000000000009</v>
      </c>
      <c r="G67" s="26">
        <f>G66</f>
        <v>28400</v>
      </c>
      <c r="H67" s="38">
        <v>0</v>
      </c>
      <c r="I67" s="39">
        <f t="shared" ref="I67:I94" si="14">ROUND(H67*1.07,0)</f>
        <v>0</v>
      </c>
      <c r="J67" s="39">
        <f t="shared" ref="J67:J94" si="15">H67*0.8</f>
        <v>0</v>
      </c>
      <c r="K67" s="40">
        <f t="shared" ref="K67:K94" si="16">MROUND((I67*0.03/12),500)</f>
        <v>0</v>
      </c>
      <c r="L67" s="39">
        <f t="shared" ref="L67:L94" si="17">F67*3000</f>
        <v>1927200.0000000002</v>
      </c>
      <c r="M67" s="25" t="s">
        <v>14</v>
      </c>
      <c r="N67" s="19"/>
      <c r="O67" s="19">
        <f>O66</f>
        <v>27980</v>
      </c>
      <c r="P67" s="85">
        <f t="shared" ref="P67:P94" si="18">E67*O67</f>
        <v>16340320</v>
      </c>
      <c r="Q67" s="57">
        <f t="shared" ref="Q67:Q94" si="19">ROUND(P67*1.07,0)</f>
        <v>17484142</v>
      </c>
    </row>
    <row r="68" spans="1:17" s="20" customFormat="1" ht="12.75" x14ac:dyDescent="0.2">
      <c r="A68" s="25">
        <v>67</v>
      </c>
      <c r="B68" s="25">
        <v>1002</v>
      </c>
      <c r="C68" s="25">
        <v>10</v>
      </c>
      <c r="D68" s="26" t="s">
        <v>12</v>
      </c>
      <c r="E68" s="26">
        <v>585</v>
      </c>
      <c r="F68" s="26">
        <f t="shared" si="13"/>
        <v>643.5</v>
      </c>
      <c r="G68" s="26">
        <f>G67</f>
        <v>28400</v>
      </c>
      <c r="H68" s="38">
        <f t="shared" ref="H67:H94" si="20">E68*G68</f>
        <v>16614000</v>
      </c>
      <c r="I68" s="39">
        <f t="shared" si="14"/>
        <v>17776980</v>
      </c>
      <c r="J68" s="39">
        <f t="shared" si="15"/>
        <v>13291200</v>
      </c>
      <c r="K68" s="40">
        <f t="shared" si="16"/>
        <v>44500</v>
      </c>
      <c r="L68" s="39">
        <f t="shared" si="17"/>
        <v>1930500</v>
      </c>
      <c r="M68" s="25" t="s">
        <v>15</v>
      </c>
      <c r="N68" s="19"/>
      <c r="O68" s="19">
        <f>O67+60</f>
        <v>28040</v>
      </c>
      <c r="P68" s="85">
        <f t="shared" si="18"/>
        <v>16403400</v>
      </c>
      <c r="Q68" s="57">
        <f t="shared" si="19"/>
        <v>17551638</v>
      </c>
    </row>
    <row r="69" spans="1:17" s="20" customFormat="1" ht="12.75" x14ac:dyDescent="0.2">
      <c r="A69" s="25">
        <v>68</v>
      </c>
      <c r="B69" s="25">
        <v>1003</v>
      </c>
      <c r="C69" s="25">
        <v>10</v>
      </c>
      <c r="D69" s="26" t="s">
        <v>20</v>
      </c>
      <c r="E69" s="26">
        <v>468</v>
      </c>
      <c r="F69" s="26">
        <f t="shared" si="13"/>
        <v>514.80000000000007</v>
      </c>
      <c r="G69" s="26">
        <f>G68</f>
        <v>28400</v>
      </c>
      <c r="H69" s="38">
        <f t="shared" si="20"/>
        <v>13291200</v>
      </c>
      <c r="I69" s="39">
        <f t="shared" si="14"/>
        <v>14221584</v>
      </c>
      <c r="J69" s="39">
        <f t="shared" si="15"/>
        <v>10632960</v>
      </c>
      <c r="K69" s="40">
        <f t="shared" si="16"/>
        <v>35500</v>
      </c>
      <c r="L69" s="39">
        <f t="shared" si="17"/>
        <v>1544400.0000000002</v>
      </c>
      <c r="M69" s="25" t="s">
        <v>15</v>
      </c>
      <c r="N69" s="19"/>
      <c r="O69" s="19">
        <f>O68</f>
        <v>28040</v>
      </c>
      <c r="P69" s="85">
        <f t="shared" si="18"/>
        <v>13122720</v>
      </c>
      <c r="Q69" s="57">
        <f t="shared" si="19"/>
        <v>14041310</v>
      </c>
    </row>
    <row r="70" spans="1:17" s="20" customFormat="1" ht="12.75" x14ac:dyDescent="0.2">
      <c r="A70" s="25">
        <v>69</v>
      </c>
      <c r="B70" s="25">
        <v>1004</v>
      </c>
      <c r="C70" s="25">
        <v>10</v>
      </c>
      <c r="D70" s="26" t="s">
        <v>12</v>
      </c>
      <c r="E70" s="26">
        <v>638</v>
      </c>
      <c r="F70" s="26">
        <f t="shared" si="13"/>
        <v>701.80000000000007</v>
      </c>
      <c r="G70" s="26">
        <f>G69</f>
        <v>28400</v>
      </c>
      <c r="H70" s="38">
        <f t="shared" si="20"/>
        <v>18119200</v>
      </c>
      <c r="I70" s="39">
        <f t="shared" si="14"/>
        <v>19387544</v>
      </c>
      <c r="J70" s="39">
        <f t="shared" si="15"/>
        <v>14495360</v>
      </c>
      <c r="K70" s="40">
        <f t="shared" si="16"/>
        <v>48500</v>
      </c>
      <c r="L70" s="39">
        <f t="shared" si="17"/>
        <v>2105400</v>
      </c>
      <c r="M70" s="25" t="s">
        <v>15</v>
      </c>
      <c r="N70" s="19"/>
      <c r="O70" s="19">
        <f>O69</f>
        <v>28040</v>
      </c>
      <c r="P70" s="85">
        <f t="shared" si="18"/>
        <v>17889520</v>
      </c>
      <c r="Q70" s="57">
        <f t="shared" si="19"/>
        <v>19141786</v>
      </c>
    </row>
    <row r="71" spans="1:17" s="20" customFormat="1" ht="12.75" x14ac:dyDescent="0.2">
      <c r="A71" s="25">
        <v>70</v>
      </c>
      <c r="B71" s="25">
        <v>1005</v>
      </c>
      <c r="C71" s="25">
        <v>10</v>
      </c>
      <c r="D71" s="26" t="s">
        <v>12</v>
      </c>
      <c r="E71" s="26">
        <v>584</v>
      </c>
      <c r="F71" s="26">
        <f t="shared" si="13"/>
        <v>642.40000000000009</v>
      </c>
      <c r="G71" s="26">
        <f>G70</f>
        <v>28400</v>
      </c>
      <c r="H71" s="38">
        <v>0</v>
      </c>
      <c r="I71" s="39">
        <f t="shared" si="14"/>
        <v>0</v>
      </c>
      <c r="J71" s="39">
        <f t="shared" si="15"/>
        <v>0</v>
      </c>
      <c r="K71" s="40">
        <f t="shared" si="16"/>
        <v>0</v>
      </c>
      <c r="L71" s="39">
        <f t="shared" si="17"/>
        <v>1927200.0000000002</v>
      </c>
      <c r="M71" s="25" t="s">
        <v>14</v>
      </c>
      <c r="N71" s="19"/>
      <c r="O71" s="19">
        <f>O70</f>
        <v>28040</v>
      </c>
      <c r="P71" s="85">
        <f t="shared" si="18"/>
        <v>16375360</v>
      </c>
      <c r="Q71" s="57">
        <f t="shared" si="19"/>
        <v>17521635</v>
      </c>
    </row>
    <row r="72" spans="1:17" s="20" customFormat="1" ht="12.75" x14ac:dyDescent="0.2">
      <c r="A72" s="25">
        <v>71</v>
      </c>
      <c r="B72" s="25">
        <v>1102</v>
      </c>
      <c r="C72" s="25">
        <v>11</v>
      </c>
      <c r="D72" s="26" t="s">
        <v>12</v>
      </c>
      <c r="E72" s="26">
        <v>585</v>
      </c>
      <c r="F72" s="26">
        <f t="shared" si="13"/>
        <v>643.5</v>
      </c>
      <c r="G72" s="26">
        <f>G71+400</f>
        <v>28800</v>
      </c>
      <c r="H72" s="38">
        <f t="shared" si="20"/>
        <v>16848000</v>
      </c>
      <c r="I72" s="39">
        <f t="shared" si="14"/>
        <v>18027360</v>
      </c>
      <c r="J72" s="39">
        <f t="shared" si="15"/>
        <v>13478400</v>
      </c>
      <c r="K72" s="40">
        <f t="shared" si="16"/>
        <v>45000</v>
      </c>
      <c r="L72" s="39">
        <f t="shared" si="17"/>
        <v>1930500</v>
      </c>
      <c r="M72" s="25" t="s">
        <v>15</v>
      </c>
      <c r="N72" s="19"/>
      <c r="O72" s="19">
        <f>O71+60</f>
        <v>28100</v>
      </c>
      <c r="P72" s="85">
        <f t="shared" si="18"/>
        <v>16438500</v>
      </c>
      <c r="Q72" s="57">
        <f t="shared" si="19"/>
        <v>17589195</v>
      </c>
    </row>
    <row r="73" spans="1:17" s="20" customFormat="1" ht="12.75" x14ac:dyDescent="0.2">
      <c r="A73" s="25">
        <v>72</v>
      </c>
      <c r="B73" s="25">
        <v>1103</v>
      </c>
      <c r="C73" s="25">
        <v>11</v>
      </c>
      <c r="D73" s="26" t="s">
        <v>20</v>
      </c>
      <c r="E73" s="26">
        <v>468</v>
      </c>
      <c r="F73" s="26">
        <f t="shared" si="13"/>
        <v>514.80000000000007</v>
      </c>
      <c r="G73" s="26">
        <f>G72</f>
        <v>28800</v>
      </c>
      <c r="H73" s="38">
        <f t="shared" si="20"/>
        <v>13478400</v>
      </c>
      <c r="I73" s="39">
        <f t="shared" si="14"/>
        <v>14421888</v>
      </c>
      <c r="J73" s="39">
        <f t="shared" si="15"/>
        <v>10782720</v>
      </c>
      <c r="K73" s="40">
        <f t="shared" si="16"/>
        <v>36000</v>
      </c>
      <c r="L73" s="39">
        <f t="shared" si="17"/>
        <v>1544400.0000000002</v>
      </c>
      <c r="M73" s="25" t="s">
        <v>15</v>
      </c>
      <c r="N73" s="19"/>
      <c r="O73" s="19">
        <f>O72</f>
        <v>28100</v>
      </c>
      <c r="P73" s="85">
        <f t="shared" si="18"/>
        <v>13150800</v>
      </c>
      <c r="Q73" s="57">
        <f t="shared" si="19"/>
        <v>14071356</v>
      </c>
    </row>
    <row r="74" spans="1:17" s="20" customFormat="1" ht="12.75" x14ac:dyDescent="0.2">
      <c r="A74" s="25">
        <v>73</v>
      </c>
      <c r="B74" s="25">
        <v>1104</v>
      </c>
      <c r="C74" s="25">
        <v>11</v>
      </c>
      <c r="D74" s="26" t="s">
        <v>12</v>
      </c>
      <c r="E74" s="26">
        <v>638</v>
      </c>
      <c r="F74" s="26">
        <f t="shared" si="13"/>
        <v>701.80000000000007</v>
      </c>
      <c r="G74" s="26">
        <f>G73</f>
        <v>28800</v>
      </c>
      <c r="H74" s="38">
        <f t="shared" si="20"/>
        <v>18374400</v>
      </c>
      <c r="I74" s="39">
        <f t="shared" si="14"/>
        <v>19660608</v>
      </c>
      <c r="J74" s="39">
        <f t="shared" si="15"/>
        <v>14699520</v>
      </c>
      <c r="K74" s="40">
        <f t="shared" si="16"/>
        <v>49000</v>
      </c>
      <c r="L74" s="39">
        <f t="shared" si="17"/>
        <v>2105400</v>
      </c>
      <c r="M74" s="25" t="s">
        <v>15</v>
      </c>
      <c r="N74" s="19"/>
      <c r="O74" s="19">
        <f>O73</f>
        <v>28100</v>
      </c>
      <c r="P74" s="85">
        <f t="shared" si="18"/>
        <v>17927800</v>
      </c>
      <c r="Q74" s="57">
        <f t="shared" si="19"/>
        <v>19182746</v>
      </c>
    </row>
    <row r="75" spans="1:17" s="20" customFormat="1" ht="12.75" x14ac:dyDescent="0.2">
      <c r="A75" s="25">
        <v>74</v>
      </c>
      <c r="B75" s="25">
        <v>1105</v>
      </c>
      <c r="C75" s="25">
        <v>11</v>
      </c>
      <c r="D75" s="26" t="s">
        <v>12</v>
      </c>
      <c r="E75" s="26">
        <v>584</v>
      </c>
      <c r="F75" s="26">
        <f t="shared" si="13"/>
        <v>642.40000000000009</v>
      </c>
      <c r="G75" s="26">
        <f>G74</f>
        <v>28800</v>
      </c>
      <c r="H75" s="38">
        <f t="shared" si="20"/>
        <v>16819200</v>
      </c>
      <c r="I75" s="39">
        <f t="shared" si="14"/>
        <v>17996544</v>
      </c>
      <c r="J75" s="39">
        <f t="shared" si="15"/>
        <v>13455360</v>
      </c>
      <c r="K75" s="40">
        <f t="shared" si="16"/>
        <v>45000</v>
      </c>
      <c r="L75" s="39">
        <f t="shared" si="17"/>
        <v>1927200.0000000002</v>
      </c>
      <c r="M75" s="25" t="s">
        <v>15</v>
      </c>
      <c r="N75" s="19"/>
      <c r="O75" s="19">
        <f>O74</f>
        <v>28100</v>
      </c>
      <c r="P75" s="85">
        <f t="shared" si="18"/>
        <v>16410400</v>
      </c>
      <c r="Q75" s="57">
        <f t="shared" si="19"/>
        <v>17559128</v>
      </c>
    </row>
    <row r="76" spans="1:17" s="20" customFormat="1" ht="12.75" x14ac:dyDescent="0.2">
      <c r="A76" s="25">
        <v>75</v>
      </c>
      <c r="B76" s="25">
        <v>1202</v>
      </c>
      <c r="C76" s="25">
        <v>12</v>
      </c>
      <c r="D76" s="26" t="s">
        <v>12</v>
      </c>
      <c r="E76" s="26">
        <v>585</v>
      </c>
      <c r="F76" s="26">
        <f t="shared" si="13"/>
        <v>643.5</v>
      </c>
      <c r="G76" s="26">
        <f>G75</f>
        <v>28800</v>
      </c>
      <c r="H76" s="38">
        <f t="shared" si="20"/>
        <v>16848000</v>
      </c>
      <c r="I76" s="39">
        <f t="shared" si="14"/>
        <v>18027360</v>
      </c>
      <c r="J76" s="39">
        <f t="shared" si="15"/>
        <v>13478400</v>
      </c>
      <c r="K76" s="40">
        <f t="shared" si="16"/>
        <v>45000</v>
      </c>
      <c r="L76" s="39">
        <f t="shared" si="17"/>
        <v>1930500</v>
      </c>
      <c r="M76" s="25" t="s">
        <v>15</v>
      </c>
      <c r="N76" s="19"/>
      <c r="O76" s="19">
        <f>O75+60</f>
        <v>28160</v>
      </c>
      <c r="P76" s="85">
        <f t="shared" si="18"/>
        <v>16473600</v>
      </c>
      <c r="Q76" s="57">
        <f t="shared" si="19"/>
        <v>17626752</v>
      </c>
    </row>
    <row r="77" spans="1:17" s="20" customFormat="1" ht="12.75" x14ac:dyDescent="0.2">
      <c r="A77" s="25">
        <v>76</v>
      </c>
      <c r="B77" s="25">
        <v>1203</v>
      </c>
      <c r="C77" s="25">
        <v>12</v>
      </c>
      <c r="D77" s="26" t="s">
        <v>20</v>
      </c>
      <c r="E77" s="26">
        <v>468</v>
      </c>
      <c r="F77" s="26">
        <f t="shared" si="13"/>
        <v>514.80000000000007</v>
      </c>
      <c r="G77" s="26">
        <f>G76</f>
        <v>28800</v>
      </c>
      <c r="H77" s="38">
        <f t="shared" si="20"/>
        <v>13478400</v>
      </c>
      <c r="I77" s="39">
        <f t="shared" si="14"/>
        <v>14421888</v>
      </c>
      <c r="J77" s="39">
        <f t="shared" si="15"/>
        <v>10782720</v>
      </c>
      <c r="K77" s="40">
        <f t="shared" si="16"/>
        <v>36000</v>
      </c>
      <c r="L77" s="39">
        <f t="shared" si="17"/>
        <v>1544400.0000000002</v>
      </c>
      <c r="M77" s="25" t="s">
        <v>15</v>
      </c>
      <c r="N77" s="19"/>
      <c r="O77" s="19">
        <f>O76</f>
        <v>28160</v>
      </c>
      <c r="P77" s="85">
        <f t="shared" si="18"/>
        <v>13178880</v>
      </c>
      <c r="Q77" s="57">
        <f t="shared" si="19"/>
        <v>14101402</v>
      </c>
    </row>
    <row r="78" spans="1:17" s="20" customFormat="1" ht="12.75" x14ac:dyDescent="0.2">
      <c r="A78" s="25">
        <v>77</v>
      </c>
      <c r="B78" s="25">
        <v>1204</v>
      </c>
      <c r="C78" s="25">
        <v>12</v>
      </c>
      <c r="D78" s="26" t="s">
        <v>12</v>
      </c>
      <c r="E78" s="26">
        <v>638</v>
      </c>
      <c r="F78" s="26">
        <f t="shared" si="13"/>
        <v>701.80000000000007</v>
      </c>
      <c r="G78" s="26">
        <f>G77</f>
        <v>28800</v>
      </c>
      <c r="H78" s="38">
        <f t="shared" si="20"/>
        <v>18374400</v>
      </c>
      <c r="I78" s="39">
        <f t="shared" si="14"/>
        <v>19660608</v>
      </c>
      <c r="J78" s="39">
        <f t="shared" si="15"/>
        <v>14699520</v>
      </c>
      <c r="K78" s="40">
        <f t="shared" si="16"/>
        <v>49000</v>
      </c>
      <c r="L78" s="39">
        <f t="shared" si="17"/>
        <v>2105400</v>
      </c>
      <c r="M78" s="25" t="s">
        <v>15</v>
      </c>
      <c r="N78" s="19"/>
      <c r="O78" s="19">
        <f>O77</f>
        <v>28160</v>
      </c>
      <c r="P78" s="85">
        <f t="shared" si="18"/>
        <v>17966080</v>
      </c>
      <c r="Q78" s="57">
        <f t="shared" si="19"/>
        <v>19223706</v>
      </c>
    </row>
    <row r="79" spans="1:17" s="20" customFormat="1" ht="12.75" x14ac:dyDescent="0.2">
      <c r="A79" s="25">
        <v>78</v>
      </c>
      <c r="B79" s="25">
        <v>1205</v>
      </c>
      <c r="C79" s="25">
        <v>12</v>
      </c>
      <c r="D79" s="26" t="s">
        <v>12</v>
      </c>
      <c r="E79" s="26">
        <v>584</v>
      </c>
      <c r="F79" s="26">
        <f t="shared" si="13"/>
        <v>642.40000000000009</v>
      </c>
      <c r="G79" s="26">
        <f>G78</f>
        <v>28800</v>
      </c>
      <c r="H79" s="38">
        <f t="shared" si="20"/>
        <v>16819200</v>
      </c>
      <c r="I79" s="39">
        <f t="shared" si="14"/>
        <v>17996544</v>
      </c>
      <c r="J79" s="39">
        <f t="shared" si="15"/>
        <v>13455360</v>
      </c>
      <c r="K79" s="40">
        <f t="shared" si="16"/>
        <v>45000</v>
      </c>
      <c r="L79" s="39">
        <f t="shared" si="17"/>
        <v>1927200.0000000002</v>
      </c>
      <c r="M79" s="25" t="s">
        <v>15</v>
      </c>
      <c r="N79" s="19"/>
      <c r="O79" s="19">
        <f>O78</f>
        <v>28160</v>
      </c>
      <c r="P79" s="85">
        <f t="shared" si="18"/>
        <v>16445440</v>
      </c>
      <c r="Q79" s="57">
        <f t="shared" si="19"/>
        <v>17596621</v>
      </c>
    </row>
    <row r="80" spans="1:17" s="20" customFormat="1" ht="12.75" x14ac:dyDescent="0.2">
      <c r="A80" s="25">
        <v>79</v>
      </c>
      <c r="B80" s="25">
        <v>1302</v>
      </c>
      <c r="C80" s="25">
        <v>13</v>
      </c>
      <c r="D80" s="26" t="s">
        <v>12</v>
      </c>
      <c r="E80" s="26">
        <v>585</v>
      </c>
      <c r="F80" s="26">
        <f t="shared" si="13"/>
        <v>643.5</v>
      </c>
      <c r="G80" s="26">
        <f>G79</f>
        <v>28800</v>
      </c>
      <c r="H80" s="38">
        <f t="shared" si="20"/>
        <v>16848000</v>
      </c>
      <c r="I80" s="39">
        <f t="shared" si="14"/>
        <v>18027360</v>
      </c>
      <c r="J80" s="39">
        <f t="shared" si="15"/>
        <v>13478400</v>
      </c>
      <c r="K80" s="40">
        <f t="shared" si="16"/>
        <v>45000</v>
      </c>
      <c r="L80" s="39">
        <f t="shared" si="17"/>
        <v>1930500</v>
      </c>
      <c r="M80" s="25" t="s">
        <v>15</v>
      </c>
      <c r="N80" s="19"/>
      <c r="O80" s="19">
        <f>O79+60</f>
        <v>28220</v>
      </c>
      <c r="P80" s="85">
        <f t="shared" si="18"/>
        <v>16508700</v>
      </c>
      <c r="Q80" s="57">
        <f t="shared" si="19"/>
        <v>17664309</v>
      </c>
    </row>
    <row r="81" spans="1:17" s="20" customFormat="1" ht="12.75" x14ac:dyDescent="0.2">
      <c r="A81" s="25">
        <v>80</v>
      </c>
      <c r="B81" s="25">
        <v>1303</v>
      </c>
      <c r="C81" s="25">
        <v>13</v>
      </c>
      <c r="D81" s="26" t="s">
        <v>20</v>
      </c>
      <c r="E81" s="26">
        <v>468</v>
      </c>
      <c r="F81" s="26">
        <f t="shared" si="13"/>
        <v>514.80000000000007</v>
      </c>
      <c r="G81" s="26">
        <f>G80</f>
        <v>28800</v>
      </c>
      <c r="H81" s="38">
        <f t="shared" si="20"/>
        <v>13478400</v>
      </c>
      <c r="I81" s="39">
        <f t="shared" si="14"/>
        <v>14421888</v>
      </c>
      <c r="J81" s="39">
        <f t="shared" si="15"/>
        <v>10782720</v>
      </c>
      <c r="K81" s="40">
        <f t="shared" si="16"/>
        <v>36000</v>
      </c>
      <c r="L81" s="39">
        <f t="shared" si="17"/>
        <v>1544400.0000000002</v>
      </c>
      <c r="M81" s="25" t="s">
        <v>15</v>
      </c>
      <c r="N81" s="19"/>
      <c r="O81" s="19">
        <f>O80</f>
        <v>28220</v>
      </c>
      <c r="P81" s="85">
        <f t="shared" si="18"/>
        <v>13206960</v>
      </c>
      <c r="Q81" s="57">
        <f t="shared" si="19"/>
        <v>14131447</v>
      </c>
    </row>
    <row r="82" spans="1:17" s="20" customFormat="1" ht="12.75" x14ac:dyDescent="0.2">
      <c r="A82" s="25">
        <v>81</v>
      </c>
      <c r="B82" s="25">
        <v>1304</v>
      </c>
      <c r="C82" s="25">
        <v>13</v>
      </c>
      <c r="D82" s="26" t="s">
        <v>12</v>
      </c>
      <c r="E82" s="26">
        <v>638</v>
      </c>
      <c r="F82" s="26">
        <f t="shared" si="13"/>
        <v>701.80000000000007</v>
      </c>
      <c r="G82" s="26">
        <f>G81</f>
        <v>28800</v>
      </c>
      <c r="H82" s="38">
        <f t="shared" si="20"/>
        <v>18374400</v>
      </c>
      <c r="I82" s="39">
        <f t="shared" si="14"/>
        <v>19660608</v>
      </c>
      <c r="J82" s="39">
        <f t="shared" si="15"/>
        <v>14699520</v>
      </c>
      <c r="K82" s="40">
        <f t="shared" si="16"/>
        <v>49000</v>
      </c>
      <c r="L82" s="39">
        <f t="shared" si="17"/>
        <v>2105400</v>
      </c>
      <c r="M82" s="25" t="s">
        <v>15</v>
      </c>
      <c r="N82" s="19"/>
      <c r="O82" s="19">
        <f>O81</f>
        <v>28220</v>
      </c>
      <c r="P82" s="85">
        <f t="shared" si="18"/>
        <v>18004360</v>
      </c>
      <c r="Q82" s="57">
        <f t="shared" si="19"/>
        <v>19264665</v>
      </c>
    </row>
    <row r="83" spans="1:17" s="20" customFormat="1" ht="12.75" x14ac:dyDescent="0.2">
      <c r="A83" s="25">
        <v>82</v>
      </c>
      <c r="B83" s="25">
        <v>1305</v>
      </c>
      <c r="C83" s="25">
        <v>13</v>
      </c>
      <c r="D83" s="26" t="s">
        <v>12</v>
      </c>
      <c r="E83" s="26">
        <v>584</v>
      </c>
      <c r="F83" s="26">
        <f t="shared" si="13"/>
        <v>642.40000000000009</v>
      </c>
      <c r="G83" s="26">
        <f>G82</f>
        <v>28800</v>
      </c>
      <c r="H83" s="38">
        <f t="shared" si="20"/>
        <v>16819200</v>
      </c>
      <c r="I83" s="39">
        <f t="shared" si="14"/>
        <v>17996544</v>
      </c>
      <c r="J83" s="39">
        <f t="shared" si="15"/>
        <v>13455360</v>
      </c>
      <c r="K83" s="40">
        <f t="shared" si="16"/>
        <v>45000</v>
      </c>
      <c r="L83" s="39">
        <f t="shared" si="17"/>
        <v>1927200.0000000002</v>
      </c>
      <c r="M83" s="25" t="s">
        <v>15</v>
      </c>
      <c r="N83" s="19"/>
      <c r="O83" s="19">
        <f>O82</f>
        <v>28220</v>
      </c>
      <c r="P83" s="85">
        <f t="shared" si="18"/>
        <v>16480480</v>
      </c>
      <c r="Q83" s="57">
        <f t="shared" si="19"/>
        <v>17634114</v>
      </c>
    </row>
    <row r="84" spans="1:17" s="20" customFormat="1" ht="12.75" x14ac:dyDescent="0.2">
      <c r="A84" s="25">
        <v>83</v>
      </c>
      <c r="B84" s="25">
        <v>1402</v>
      </c>
      <c r="C84" s="25">
        <v>14</v>
      </c>
      <c r="D84" s="26" t="s">
        <v>12</v>
      </c>
      <c r="E84" s="26">
        <v>585</v>
      </c>
      <c r="F84" s="26">
        <f t="shared" si="13"/>
        <v>643.5</v>
      </c>
      <c r="G84" s="26">
        <f>G83</f>
        <v>28800</v>
      </c>
      <c r="H84" s="38">
        <f t="shared" si="20"/>
        <v>16848000</v>
      </c>
      <c r="I84" s="39">
        <f t="shared" si="14"/>
        <v>18027360</v>
      </c>
      <c r="J84" s="39">
        <f t="shared" si="15"/>
        <v>13478400</v>
      </c>
      <c r="K84" s="40">
        <f t="shared" si="16"/>
        <v>45000</v>
      </c>
      <c r="L84" s="39">
        <f t="shared" si="17"/>
        <v>1930500</v>
      </c>
      <c r="M84" s="25" t="s">
        <v>15</v>
      </c>
      <c r="N84" s="19"/>
      <c r="O84" s="19">
        <f>O83+60</f>
        <v>28280</v>
      </c>
      <c r="P84" s="85">
        <f t="shared" si="18"/>
        <v>16543800</v>
      </c>
      <c r="Q84" s="57">
        <f t="shared" si="19"/>
        <v>17701866</v>
      </c>
    </row>
    <row r="85" spans="1:17" s="20" customFormat="1" ht="12.75" x14ac:dyDescent="0.2">
      <c r="A85" s="25">
        <v>84</v>
      </c>
      <c r="B85" s="25">
        <v>1403</v>
      </c>
      <c r="C85" s="25">
        <v>14</v>
      </c>
      <c r="D85" s="26" t="s">
        <v>20</v>
      </c>
      <c r="E85" s="26">
        <v>468</v>
      </c>
      <c r="F85" s="26">
        <f t="shared" si="13"/>
        <v>514.80000000000007</v>
      </c>
      <c r="G85" s="26">
        <f>G84</f>
        <v>28800</v>
      </c>
      <c r="H85" s="38">
        <f t="shared" si="20"/>
        <v>13478400</v>
      </c>
      <c r="I85" s="39">
        <f t="shared" si="14"/>
        <v>14421888</v>
      </c>
      <c r="J85" s="39">
        <f t="shared" si="15"/>
        <v>10782720</v>
      </c>
      <c r="K85" s="40">
        <f t="shared" si="16"/>
        <v>36000</v>
      </c>
      <c r="L85" s="39">
        <f t="shared" si="17"/>
        <v>1544400.0000000002</v>
      </c>
      <c r="M85" s="25" t="s">
        <v>15</v>
      </c>
      <c r="N85" s="19"/>
      <c r="O85" s="19">
        <f>O84</f>
        <v>28280</v>
      </c>
      <c r="P85" s="85">
        <f t="shared" si="18"/>
        <v>13235040</v>
      </c>
      <c r="Q85" s="57">
        <f t="shared" si="19"/>
        <v>14161493</v>
      </c>
    </row>
    <row r="86" spans="1:17" s="20" customFormat="1" ht="12.75" x14ac:dyDescent="0.2">
      <c r="A86" s="25">
        <v>85</v>
      </c>
      <c r="B86" s="25">
        <v>1404</v>
      </c>
      <c r="C86" s="25">
        <v>14</v>
      </c>
      <c r="D86" s="26" t="s">
        <v>12</v>
      </c>
      <c r="E86" s="26">
        <v>638</v>
      </c>
      <c r="F86" s="26">
        <f t="shared" si="13"/>
        <v>701.80000000000007</v>
      </c>
      <c r="G86" s="26">
        <f>G85</f>
        <v>28800</v>
      </c>
      <c r="H86" s="38">
        <f t="shared" si="20"/>
        <v>18374400</v>
      </c>
      <c r="I86" s="39">
        <f t="shared" si="14"/>
        <v>19660608</v>
      </c>
      <c r="J86" s="39">
        <f t="shared" si="15"/>
        <v>14699520</v>
      </c>
      <c r="K86" s="40">
        <f t="shared" si="16"/>
        <v>49000</v>
      </c>
      <c r="L86" s="39">
        <f t="shared" si="17"/>
        <v>2105400</v>
      </c>
      <c r="M86" s="25" t="s">
        <v>15</v>
      </c>
      <c r="N86" s="19"/>
      <c r="O86" s="19">
        <f>O85</f>
        <v>28280</v>
      </c>
      <c r="P86" s="85">
        <f t="shared" si="18"/>
        <v>18042640</v>
      </c>
      <c r="Q86" s="57">
        <f t="shared" si="19"/>
        <v>19305625</v>
      </c>
    </row>
    <row r="87" spans="1:17" s="20" customFormat="1" ht="12.75" x14ac:dyDescent="0.2">
      <c r="A87" s="25">
        <v>86</v>
      </c>
      <c r="B87" s="25">
        <v>1405</v>
      </c>
      <c r="C87" s="25">
        <v>14</v>
      </c>
      <c r="D87" s="26" t="s">
        <v>12</v>
      </c>
      <c r="E87" s="26">
        <v>584</v>
      </c>
      <c r="F87" s="26">
        <f t="shared" si="13"/>
        <v>642.40000000000009</v>
      </c>
      <c r="G87" s="26">
        <f>G86</f>
        <v>28800</v>
      </c>
      <c r="H87" s="38">
        <f t="shared" si="20"/>
        <v>16819200</v>
      </c>
      <c r="I87" s="39">
        <f t="shared" si="14"/>
        <v>17996544</v>
      </c>
      <c r="J87" s="39">
        <f t="shared" si="15"/>
        <v>13455360</v>
      </c>
      <c r="K87" s="40">
        <f t="shared" si="16"/>
        <v>45000</v>
      </c>
      <c r="L87" s="39">
        <f t="shared" si="17"/>
        <v>1927200.0000000002</v>
      </c>
      <c r="M87" s="25" t="s">
        <v>15</v>
      </c>
      <c r="N87" s="19"/>
      <c r="O87" s="19">
        <f>O86</f>
        <v>28280</v>
      </c>
      <c r="P87" s="85">
        <f t="shared" si="18"/>
        <v>16515520</v>
      </c>
      <c r="Q87" s="57">
        <f t="shared" si="19"/>
        <v>17671606</v>
      </c>
    </row>
    <row r="88" spans="1:17" s="20" customFormat="1" ht="12.75" x14ac:dyDescent="0.2">
      <c r="A88" s="25">
        <v>87</v>
      </c>
      <c r="B88" s="25">
        <v>1502</v>
      </c>
      <c r="C88" s="25">
        <v>15</v>
      </c>
      <c r="D88" s="26" t="s">
        <v>55</v>
      </c>
      <c r="E88" s="26">
        <v>669</v>
      </c>
      <c r="F88" s="26">
        <f t="shared" si="13"/>
        <v>735.90000000000009</v>
      </c>
      <c r="G88" s="26">
        <f>G87</f>
        <v>28800</v>
      </c>
      <c r="H88" s="38">
        <f t="shared" si="20"/>
        <v>19267200</v>
      </c>
      <c r="I88" s="39">
        <f t="shared" si="14"/>
        <v>20615904</v>
      </c>
      <c r="J88" s="39">
        <f t="shared" si="15"/>
        <v>15413760</v>
      </c>
      <c r="K88" s="40">
        <f t="shared" si="16"/>
        <v>51500</v>
      </c>
      <c r="L88" s="39">
        <f t="shared" si="17"/>
        <v>2207700.0000000005</v>
      </c>
      <c r="M88" s="25" t="s">
        <v>15</v>
      </c>
      <c r="N88" s="19"/>
      <c r="O88" s="19">
        <f>O87+60</f>
        <v>28340</v>
      </c>
      <c r="P88" s="85">
        <f t="shared" si="18"/>
        <v>18959460</v>
      </c>
      <c r="Q88" s="57">
        <f t="shared" si="19"/>
        <v>20286622</v>
      </c>
    </row>
    <row r="89" spans="1:17" s="20" customFormat="1" ht="12.75" x14ac:dyDescent="0.2">
      <c r="A89" s="25">
        <v>88</v>
      </c>
      <c r="B89" s="25">
        <v>1504</v>
      </c>
      <c r="C89" s="25">
        <v>15</v>
      </c>
      <c r="D89" s="26" t="s">
        <v>12</v>
      </c>
      <c r="E89" s="26">
        <v>638</v>
      </c>
      <c r="F89" s="26">
        <f t="shared" si="13"/>
        <v>701.80000000000007</v>
      </c>
      <c r="G89" s="26">
        <f>G88</f>
        <v>28800</v>
      </c>
      <c r="H89" s="38">
        <f t="shared" si="20"/>
        <v>18374400</v>
      </c>
      <c r="I89" s="39">
        <f t="shared" si="14"/>
        <v>19660608</v>
      </c>
      <c r="J89" s="39">
        <f t="shared" si="15"/>
        <v>14699520</v>
      </c>
      <c r="K89" s="40">
        <f t="shared" si="16"/>
        <v>49000</v>
      </c>
      <c r="L89" s="39">
        <f t="shared" si="17"/>
        <v>2105400</v>
      </c>
      <c r="M89" s="25" t="s">
        <v>15</v>
      </c>
      <c r="N89" s="19"/>
      <c r="O89" s="19">
        <f>O88</f>
        <v>28340</v>
      </c>
      <c r="P89" s="85">
        <f t="shared" si="18"/>
        <v>18080920</v>
      </c>
      <c r="Q89" s="57">
        <f t="shared" si="19"/>
        <v>19346584</v>
      </c>
    </row>
    <row r="90" spans="1:17" s="20" customFormat="1" ht="12.75" x14ac:dyDescent="0.2">
      <c r="A90" s="25">
        <v>89</v>
      </c>
      <c r="B90" s="25">
        <v>1505</v>
      </c>
      <c r="C90" s="25">
        <v>15</v>
      </c>
      <c r="D90" s="26" t="s">
        <v>12</v>
      </c>
      <c r="E90" s="26">
        <v>584</v>
      </c>
      <c r="F90" s="26">
        <f t="shared" si="13"/>
        <v>642.40000000000009</v>
      </c>
      <c r="G90" s="26">
        <f>G89</f>
        <v>28800</v>
      </c>
      <c r="H90" s="38">
        <f t="shared" si="20"/>
        <v>16819200</v>
      </c>
      <c r="I90" s="39">
        <f t="shared" si="14"/>
        <v>17996544</v>
      </c>
      <c r="J90" s="39">
        <f t="shared" si="15"/>
        <v>13455360</v>
      </c>
      <c r="K90" s="40">
        <f t="shared" si="16"/>
        <v>45000</v>
      </c>
      <c r="L90" s="39">
        <f t="shared" si="17"/>
        <v>1927200.0000000002</v>
      </c>
      <c r="M90" s="25" t="s">
        <v>15</v>
      </c>
      <c r="N90" s="19"/>
      <c r="O90" s="19">
        <f>O89</f>
        <v>28340</v>
      </c>
      <c r="P90" s="85">
        <f t="shared" si="18"/>
        <v>16550560</v>
      </c>
      <c r="Q90" s="57">
        <f t="shared" si="19"/>
        <v>17709099</v>
      </c>
    </row>
    <row r="91" spans="1:17" s="20" customFormat="1" ht="12.75" x14ac:dyDescent="0.2">
      <c r="A91" s="25">
        <v>90</v>
      </c>
      <c r="B91" s="25">
        <v>1602</v>
      </c>
      <c r="C91" s="25">
        <v>16</v>
      </c>
      <c r="D91" s="26" t="s">
        <v>12</v>
      </c>
      <c r="E91" s="26">
        <v>585</v>
      </c>
      <c r="F91" s="26">
        <f t="shared" si="13"/>
        <v>643.5</v>
      </c>
      <c r="G91" s="26">
        <f>G90+400</f>
        <v>29200</v>
      </c>
      <c r="H91" s="38">
        <f t="shared" si="20"/>
        <v>17082000</v>
      </c>
      <c r="I91" s="39">
        <f t="shared" si="14"/>
        <v>18277740</v>
      </c>
      <c r="J91" s="39">
        <f t="shared" si="15"/>
        <v>13665600</v>
      </c>
      <c r="K91" s="40">
        <f t="shared" si="16"/>
        <v>45500</v>
      </c>
      <c r="L91" s="39">
        <f t="shared" si="17"/>
        <v>1930500</v>
      </c>
      <c r="M91" s="25" t="s">
        <v>15</v>
      </c>
      <c r="N91" s="19"/>
      <c r="O91" s="19">
        <f>O90+60</f>
        <v>28400</v>
      </c>
      <c r="P91" s="85">
        <f t="shared" si="18"/>
        <v>16614000</v>
      </c>
      <c r="Q91" s="57">
        <f t="shared" si="19"/>
        <v>17776980</v>
      </c>
    </row>
    <row r="92" spans="1:17" s="20" customFormat="1" ht="12.75" x14ac:dyDescent="0.2">
      <c r="A92" s="25">
        <v>91</v>
      </c>
      <c r="B92" s="25">
        <v>1603</v>
      </c>
      <c r="C92" s="25">
        <v>16</v>
      </c>
      <c r="D92" s="26" t="s">
        <v>20</v>
      </c>
      <c r="E92" s="26">
        <v>468</v>
      </c>
      <c r="F92" s="26">
        <f t="shared" si="13"/>
        <v>514.80000000000007</v>
      </c>
      <c r="G92" s="26">
        <f t="shared" si="12"/>
        <v>29200</v>
      </c>
      <c r="H92" s="38">
        <f t="shared" si="20"/>
        <v>13665600</v>
      </c>
      <c r="I92" s="39">
        <f t="shared" si="14"/>
        <v>14622192</v>
      </c>
      <c r="J92" s="39">
        <f t="shared" si="15"/>
        <v>10932480</v>
      </c>
      <c r="K92" s="40">
        <f t="shared" si="16"/>
        <v>36500</v>
      </c>
      <c r="L92" s="39">
        <f t="shared" si="17"/>
        <v>1544400.0000000002</v>
      </c>
      <c r="M92" s="25" t="s">
        <v>15</v>
      </c>
      <c r="N92" s="19"/>
      <c r="O92" s="19">
        <f>O91</f>
        <v>28400</v>
      </c>
      <c r="P92" s="85">
        <f t="shared" si="18"/>
        <v>13291200</v>
      </c>
      <c r="Q92" s="57">
        <f t="shared" si="19"/>
        <v>14221584</v>
      </c>
    </row>
    <row r="93" spans="1:17" s="20" customFormat="1" ht="12.75" x14ac:dyDescent="0.2">
      <c r="A93" s="25">
        <v>92</v>
      </c>
      <c r="B93" s="25">
        <v>1604</v>
      </c>
      <c r="C93" s="25">
        <v>16</v>
      </c>
      <c r="D93" s="26" t="s">
        <v>12</v>
      </c>
      <c r="E93" s="26">
        <v>638</v>
      </c>
      <c r="F93" s="26">
        <f t="shared" si="13"/>
        <v>701.80000000000007</v>
      </c>
      <c r="G93" s="26">
        <f t="shared" si="12"/>
        <v>29200</v>
      </c>
      <c r="H93" s="38">
        <f t="shared" si="20"/>
        <v>18629600</v>
      </c>
      <c r="I93" s="39">
        <f t="shared" si="14"/>
        <v>19933672</v>
      </c>
      <c r="J93" s="39">
        <f t="shared" si="15"/>
        <v>14903680</v>
      </c>
      <c r="K93" s="40">
        <f t="shared" si="16"/>
        <v>50000</v>
      </c>
      <c r="L93" s="39">
        <f t="shared" si="17"/>
        <v>2105400</v>
      </c>
      <c r="M93" s="25" t="s">
        <v>15</v>
      </c>
      <c r="N93" s="19"/>
      <c r="O93" s="19">
        <f>O92</f>
        <v>28400</v>
      </c>
      <c r="P93" s="85">
        <f t="shared" si="18"/>
        <v>18119200</v>
      </c>
      <c r="Q93" s="57">
        <f t="shared" si="19"/>
        <v>19387544</v>
      </c>
    </row>
    <row r="94" spans="1:17" s="20" customFormat="1" ht="12.75" x14ac:dyDescent="0.2">
      <c r="A94" s="25">
        <v>93</v>
      </c>
      <c r="B94" s="25">
        <v>1605</v>
      </c>
      <c r="C94" s="25">
        <v>16</v>
      </c>
      <c r="D94" s="26" t="s">
        <v>12</v>
      </c>
      <c r="E94" s="26">
        <v>584</v>
      </c>
      <c r="F94" s="26">
        <f t="shared" si="13"/>
        <v>642.40000000000009</v>
      </c>
      <c r="G94" s="26">
        <f>G92</f>
        <v>29200</v>
      </c>
      <c r="H94" s="38">
        <f t="shared" si="20"/>
        <v>17052800</v>
      </c>
      <c r="I94" s="39">
        <f t="shared" si="14"/>
        <v>18246496</v>
      </c>
      <c r="J94" s="39">
        <f t="shared" si="15"/>
        <v>13642240</v>
      </c>
      <c r="K94" s="40">
        <f t="shared" si="16"/>
        <v>45500</v>
      </c>
      <c r="L94" s="39">
        <f t="shared" si="17"/>
        <v>1927200.0000000002</v>
      </c>
      <c r="M94" s="25" t="s">
        <v>15</v>
      </c>
      <c r="N94" s="19"/>
      <c r="O94" s="19">
        <f>O93</f>
        <v>28400</v>
      </c>
      <c r="P94" s="85">
        <f t="shared" si="18"/>
        <v>16585600</v>
      </c>
      <c r="Q94" s="57">
        <f t="shared" si="19"/>
        <v>17746592</v>
      </c>
    </row>
    <row r="95" spans="1:17" x14ac:dyDescent="0.3">
      <c r="A95" s="51" t="s">
        <v>19</v>
      </c>
      <c r="B95" s="52"/>
      <c r="C95" s="52"/>
      <c r="D95" s="53"/>
      <c r="E95" s="27">
        <f t="shared" ref="E95:F95" si="21">SUM(E2:E94)</f>
        <v>54653</v>
      </c>
      <c r="F95" s="27">
        <f t="shared" si="21"/>
        <v>60118.30000000009</v>
      </c>
      <c r="G95" s="41"/>
      <c r="H95" s="42">
        <f t="shared" ref="H95:L95" si="22">SUM(H2:H94)</f>
        <v>1005544000</v>
      </c>
      <c r="I95" s="42">
        <f t="shared" si="22"/>
        <v>1075932080</v>
      </c>
      <c r="J95" s="42">
        <f t="shared" si="22"/>
        <v>804435200</v>
      </c>
      <c r="K95" s="43"/>
      <c r="L95" s="44">
        <f t="shared" si="22"/>
        <v>180354900</v>
      </c>
      <c r="M95" s="45"/>
      <c r="N95" s="3"/>
      <c r="O95" s="19"/>
      <c r="P95" s="86">
        <f>SUM(P2:P94)</f>
        <v>1522645840</v>
      </c>
      <c r="Q95" s="87">
        <f>SUM(Q2:Q94)</f>
        <v>1629231050</v>
      </c>
    </row>
    <row r="96" spans="1:17" x14ac:dyDescent="0.3">
      <c r="F96" s="30"/>
      <c r="O96" s="19"/>
    </row>
    <row r="97" spans="15:15" x14ac:dyDescent="0.3">
      <c r="O97" s="19"/>
    </row>
    <row r="98" spans="15:15" x14ac:dyDescent="0.3">
      <c r="O98" s="19"/>
    </row>
  </sheetData>
  <mergeCells count="1">
    <mergeCell ref="A95:D95"/>
  </mergeCells>
  <phoneticPr fontId="1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5995-73C8-4767-BE40-FC28D34E7C35}">
  <dimension ref="I9"/>
  <sheetViews>
    <sheetView workbookViewId="0">
      <selection activeCell="I9" sqref="I9"/>
    </sheetView>
  </sheetViews>
  <sheetFormatPr defaultRowHeight="15" x14ac:dyDescent="0.25"/>
  <sheetData>
    <row r="9" spans="9:9" ht="30" x14ac:dyDescent="0.4">
      <c r="I9" s="4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E765-18DC-4CD4-9494-0767A7D128CE}">
  <dimension ref="A1:Q65"/>
  <sheetViews>
    <sheetView topLeftCell="A49" zoomScale="175" zoomScaleNormal="175" workbookViewId="0">
      <selection activeCell="D3" sqref="D3:D61"/>
    </sheetView>
  </sheetViews>
  <sheetFormatPr defaultRowHeight="16.5" x14ac:dyDescent="0.3"/>
  <cols>
    <col min="1" max="1" width="5" style="28" customWidth="1"/>
    <col min="2" max="2" width="4.85546875" style="28" customWidth="1"/>
    <col min="3" max="3" width="4.140625" style="28" customWidth="1"/>
    <col min="4" max="4" width="6.5703125" style="29" customWidth="1"/>
    <col min="5" max="5" width="6.28515625" style="29" customWidth="1"/>
    <col min="6" max="6" width="5.5703125" style="17" customWidth="1"/>
    <col min="7" max="7" width="6.7109375" style="17" customWidth="1"/>
    <col min="8" max="10" width="11.140625" style="17" customWidth="1"/>
    <col min="11" max="11" width="6.85546875" style="17" customWidth="1"/>
    <col min="12" max="12" width="10.5703125" style="17" customWidth="1"/>
    <col min="13" max="13" width="6.7109375" style="17" customWidth="1"/>
    <col min="14" max="14" width="15" style="18" customWidth="1"/>
    <col min="15" max="15" width="9.140625" style="18"/>
    <col min="16" max="16" width="16.140625" style="17" bestFit="1" customWidth="1"/>
    <col min="17" max="17" width="13.7109375" style="17" bestFit="1" customWidth="1"/>
    <col min="18" max="16384" width="9.140625" style="17"/>
  </cols>
  <sheetData>
    <row r="1" spans="1:17" ht="60.75" customHeight="1" x14ac:dyDescent="0.3">
      <c r="A1" s="21" t="s">
        <v>1</v>
      </c>
      <c r="B1" s="24" t="s">
        <v>0</v>
      </c>
      <c r="C1" s="24" t="s">
        <v>3</v>
      </c>
      <c r="D1" s="24" t="s">
        <v>2</v>
      </c>
      <c r="E1" s="24" t="s">
        <v>16</v>
      </c>
      <c r="F1" s="24" t="s">
        <v>4</v>
      </c>
      <c r="G1" s="24" t="s">
        <v>36</v>
      </c>
      <c r="H1" s="24" t="s">
        <v>37</v>
      </c>
      <c r="I1" s="24" t="s">
        <v>38</v>
      </c>
      <c r="J1" s="37" t="s">
        <v>21</v>
      </c>
      <c r="K1" s="24" t="s">
        <v>39</v>
      </c>
      <c r="L1" s="24" t="s">
        <v>40</v>
      </c>
      <c r="M1" s="24" t="s">
        <v>13</v>
      </c>
    </row>
    <row r="2" spans="1:17" s="20" customFormat="1" ht="12.75" x14ac:dyDescent="0.2">
      <c r="A2" s="25">
        <v>1</v>
      </c>
      <c r="B2" s="25">
        <v>103</v>
      </c>
      <c r="C2" s="25">
        <v>1</v>
      </c>
      <c r="D2" s="26" t="s">
        <v>20</v>
      </c>
      <c r="E2" s="26">
        <v>468</v>
      </c>
      <c r="F2" s="26">
        <f t="shared" ref="F2:F35" si="0">E2*1.1</f>
        <v>514.80000000000007</v>
      </c>
      <c r="G2" s="26">
        <v>28000</v>
      </c>
      <c r="H2" s="38">
        <f t="shared" ref="H2:H35" si="1">E2*G2</f>
        <v>13104000</v>
      </c>
      <c r="I2" s="39">
        <f t="shared" ref="I2:I35" si="2">ROUND(H2*1.07,0)</f>
        <v>14021280</v>
      </c>
      <c r="J2" s="39">
        <f t="shared" ref="J2:J35" si="3">H2*0.8</f>
        <v>10483200</v>
      </c>
      <c r="K2" s="40">
        <f t="shared" ref="K2:K35" si="4">MROUND((I2*0.03/12),500)</f>
        <v>35000</v>
      </c>
      <c r="L2" s="39">
        <f t="shared" ref="L2:L35" si="5">F2*3000</f>
        <v>1544400.0000000002</v>
      </c>
      <c r="M2" s="25" t="s">
        <v>15</v>
      </c>
      <c r="N2" s="19"/>
      <c r="O2" s="19" t="e">
        <f>#REF!</f>
        <v>#REF!</v>
      </c>
      <c r="P2" s="85" t="e">
        <f t="shared" ref="P2:P35" si="6">E2*O2</f>
        <v>#REF!</v>
      </c>
      <c r="Q2" s="57" t="e">
        <f t="shared" ref="Q2:Q35" si="7">ROUND(P2*1.07,0)</f>
        <v>#REF!</v>
      </c>
    </row>
    <row r="3" spans="1:17" s="20" customFormat="1" ht="12.75" x14ac:dyDescent="0.2">
      <c r="A3" s="25">
        <v>2</v>
      </c>
      <c r="B3" s="25">
        <v>104</v>
      </c>
      <c r="C3" s="25">
        <v>1</v>
      </c>
      <c r="D3" s="26" t="s">
        <v>12</v>
      </c>
      <c r="E3" s="26">
        <v>638</v>
      </c>
      <c r="F3" s="26">
        <f t="shared" si="0"/>
        <v>701.80000000000007</v>
      </c>
      <c r="G3" s="26">
        <v>28000</v>
      </c>
      <c r="H3" s="38">
        <f t="shared" si="1"/>
        <v>17864000</v>
      </c>
      <c r="I3" s="39">
        <f t="shared" si="2"/>
        <v>19114480</v>
      </c>
      <c r="J3" s="39">
        <f t="shared" si="3"/>
        <v>14291200</v>
      </c>
      <c r="K3" s="40">
        <f t="shared" si="4"/>
        <v>48000</v>
      </c>
      <c r="L3" s="39">
        <f t="shared" si="5"/>
        <v>2105400</v>
      </c>
      <c r="M3" s="25" t="s">
        <v>15</v>
      </c>
      <c r="N3" s="19"/>
      <c r="O3" s="19" t="e">
        <f>O2</f>
        <v>#REF!</v>
      </c>
      <c r="P3" s="85" t="e">
        <f t="shared" si="6"/>
        <v>#REF!</v>
      </c>
      <c r="Q3" s="57" t="e">
        <f t="shared" si="7"/>
        <v>#REF!</v>
      </c>
    </row>
    <row r="4" spans="1:17" s="20" customFormat="1" ht="12.75" x14ac:dyDescent="0.2">
      <c r="A4" s="25">
        <v>3</v>
      </c>
      <c r="B4" s="25">
        <v>107</v>
      </c>
      <c r="C4" s="25">
        <v>1</v>
      </c>
      <c r="D4" s="26" t="s">
        <v>12</v>
      </c>
      <c r="E4" s="26">
        <v>649</v>
      </c>
      <c r="F4" s="26">
        <f t="shared" si="0"/>
        <v>713.90000000000009</v>
      </c>
      <c r="G4" s="26">
        <v>28000</v>
      </c>
      <c r="H4" s="38">
        <f t="shared" si="1"/>
        <v>18172000</v>
      </c>
      <c r="I4" s="39">
        <f t="shared" si="2"/>
        <v>19444040</v>
      </c>
      <c r="J4" s="39">
        <f t="shared" si="3"/>
        <v>14537600</v>
      </c>
      <c r="K4" s="40">
        <f t="shared" si="4"/>
        <v>48500</v>
      </c>
      <c r="L4" s="39">
        <f t="shared" si="5"/>
        <v>2141700.0000000005</v>
      </c>
      <c r="M4" s="25" t="s">
        <v>15</v>
      </c>
      <c r="N4" s="19"/>
      <c r="O4" s="19" t="e">
        <f>#REF!</f>
        <v>#REF!</v>
      </c>
      <c r="P4" s="85" t="e">
        <f t="shared" si="6"/>
        <v>#REF!</v>
      </c>
      <c r="Q4" s="57" t="e">
        <f t="shared" si="7"/>
        <v>#REF!</v>
      </c>
    </row>
    <row r="5" spans="1:17" s="20" customFormat="1" ht="12.75" x14ac:dyDescent="0.2">
      <c r="A5" s="25">
        <v>4</v>
      </c>
      <c r="B5" s="25">
        <v>108</v>
      </c>
      <c r="C5" s="25">
        <v>1</v>
      </c>
      <c r="D5" s="26" t="s">
        <v>12</v>
      </c>
      <c r="E5" s="26">
        <v>679</v>
      </c>
      <c r="F5" s="26">
        <f t="shared" si="0"/>
        <v>746.90000000000009</v>
      </c>
      <c r="G5" s="26">
        <v>28000</v>
      </c>
      <c r="H5" s="38">
        <f t="shared" si="1"/>
        <v>19012000</v>
      </c>
      <c r="I5" s="39">
        <f t="shared" si="2"/>
        <v>20342840</v>
      </c>
      <c r="J5" s="39">
        <f t="shared" si="3"/>
        <v>15209600</v>
      </c>
      <c r="K5" s="40">
        <f t="shared" si="4"/>
        <v>51000</v>
      </c>
      <c r="L5" s="39">
        <f t="shared" si="5"/>
        <v>2240700.0000000005</v>
      </c>
      <c r="M5" s="25" t="s">
        <v>15</v>
      </c>
      <c r="N5" s="19"/>
      <c r="O5" s="19" t="e">
        <f>O4</f>
        <v>#REF!</v>
      </c>
      <c r="P5" s="85" t="e">
        <f t="shared" si="6"/>
        <v>#REF!</v>
      </c>
      <c r="Q5" s="57" t="e">
        <f t="shared" si="7"/>
        <v>#REF!</v>
      </c>
    </row>
    <row r="6" spans="1:17" s="20" customFormat="1" ht="12.75" x14ac:dyDescent="0.2">
      <c r="A6" s="25">
        <v>5</v>
      </c>
      <c r="B6" s="25">
        <v>203</v>
      </c>
      <c r="C6" s="25">
        <v>2</v>
      </c>
      <c r="D6" s="26" t="s">
        <v>20</v>
      </c>
      <c r="E6" s="26">
        <v>468</v>
      </c>
      <c r="F6" s="26">
        <f t="shared" si="0"/>
        <v>514.80000000000007</v>
      </c>
      <c r="G6" s="26">
        <v>28000</v>
      </c>
      <c r="H6" s="38">
        <f t="shared" si="1"/>
        <v>13104000</v>
      </c>
      <c r="I6" s="39">
        <f t="shared" si="2"/>
        <v>14021280</v>
      </c>
      <c r="J6" s="39">
        <f t="shared" si="3"/>
        <v>10483200</v>
      </c>
      <c r="K6" s="40">
        <f t="shared" si="4"/>
        <v>35000</v>
      </c>
      <c r="L6" s="39">
        <f t="shared" si="5"/>
        <v>1544400.0000000002</v>
      </c>
      <c r="M6" s="25" t="s">
        <v>15</v>
      </c>
      <c r="N6" s="19"/>
      <c r="O6" s="19" t="e">
        <f>#REF!</f>
        <v>#REF!</v>
      </c>
      <c r="P6" s="85" t="e">
        <f t="shared" si="6"/>
        <v>#REF!</v>
      </c>
      <c r="Q6" s="57" t="e">
        <f t="shared" si="7"/>
        <v>#REF!</v>
      </c>
    </row>
    <row r="7" spans="1:17" s="20" customFormat="1" ht="12.75" x14ac:dyDescent="0.2">
      <c r="A7" s="25">
        <v>6</v>
      </c>
      <c r="B7" s="25">
        <v>204</v>
      </c>
      <c r="C7" s="25">
        <v>2</v>
      </c>
      <c r="D7" s="26" t="s">
        <v>12</v>
      </c>
      <c r="E7" s="26">
        <v>638</v>
      </c>
      <c r="F7" s="26">
        <f t="shared" si="0"/>
        <v>701.80000000000007</v>
      </c>
      <c r="G7" s="26">
        <v>28000</v>
      </c>
      <c r="H7" s="38">
        <f t="shared" si="1"/>
        <v>17864000</v>
      </c>
      <c r="I7" s="39">
        <f t="shared" si="2"/>
        <v>19114480</v>
      </c>
      <c r="J7" s="39">
        <f t="shared" si="3"/>
        <v>14291200</v>
      </c>
      <c r="K7" s="40">
        <f t="shared" si="4"/>
        <v>48000</v>
      </c>
      <c r="L7" s="39">
        <f t="shared" si="5"/>
        <v>2105400</v>
      </c>
      <c r="M7" s="25" t="s">
        <v>15</v>
      </c>
      <c r="N7" s="19"/>
      <c r="O7" s="19" t="e">
        <f>O6</f>
        <v>#REF!</v>
      </c>
      <c r="P7" s="85" t="e">
        <f t="shared" si="6"/>
        <v>#REF!</v>
      </c>
      <c r="Q7" s="57" t="e">
        <f t="shared" si="7"/>
        <v>#REF!</v>
      </c>
    </row>
    <row r="8" spans="1:17" s="20" customFormat="1" ht="12.75" x14ac:dyDescent="0.2">
      <c r="A8" s="25">
        <v>7</v>
      </c>
      <c r="B8" s="25">
        <v>207</v>
      </c>
      <c r="C8" s="25">
        <v>2</v>
      </c>
      <c r="D8" s="26" t="s">
        <v>12</v>
      </c>
      <c r="E8" s="26">
        <v>649</v>
      </c>
      <c r="F8" s="26">
        <f t="shared" si="0"/>
        <v>713.90000000000009</v>
      </c>
      <c r="G8" s="26">
        <v>28000</v>
      </c>
      <c r="H8" s="38">
        <f t="shared" si="1"/>
        <v>18172000</v>
      </c>
      <c r="I8" s="39">
        <f t="shared" si="2"/>
        <v>19444040</v>
      </c>
      <c r="J8" s="39">
        <f t="shared" si="3"/>
        <v>14537600</v>
      </c>
      <c r="K8" s="40">
        <f t="shared" si="4"/>
        <v>48500</v>
      </c>
      <c r="L8" s="39">
        <f t="shared" si="5"/>
        <v>2141700.0000000005</v>
      </c>
      <c r="M8" s="25" t="s">
        <v>15</v>
      </c>
      <c r="N8" s="19"/>
      <c r="O8" s="19" t="e">
        <f>#REF!</f>
        <v>#REF!</v>
      </c>
      <c r="P8" s="85" t="e">
        <f t="shared" si="6"/>
        <v>#REF!</v>
      </c>
      <c r="Q8" s="57" t="e">
        <f t="shared" si="7"/>
        <v>#REF!</v>
      </c>
    </row>
    <row r="9" spans="1:17" s="20" customFormat="1" ht="12.75" x14ac:dyDescent="0.2">
      <c r="A9" s="25">
        <v>8</v>
      </c>
      <c r="B9" s="25">
        <v>208</v>
      </c>
      <c r="C9" s="25">
        <v>2</v>
      </c>
      <c r="D9" s="26" t="s">
        <v>12</v>
      </c>
      <c r="E9" s="26">
        <v>679</v>
      </c>
      <c r="F9" s="26">
        <f t="shared" si="0"/>
        <v>746.90000000000009</v>
      </c>
      <c r="G9" s="26">
        <v>28000</v>
      </c>
      <c r="H9" s="38">
        <f t="shared" si="1"/>
        <v>19012000</v>
      </c>
      <c r="I9" s="39">
        <f t="shared" si="2"/>
        <v>20342840</v>
      </c>
      <c r="J9" s="39">
        <f t="shared" si="3"/>
        <v>15209600</v>
      </c>
      <c r="K9" s="40">
        <f t="shared" si="4"/>
        <v>51000</v>
      </c>
      <c r="L9" s="39">
        <f t="shared" si="5"/>
        <v>2240700.0000000005</v>
      </c>
      <c r="M9" s="25" t="s">
        <v>15</v>
      </c>
      <c r="N9" s="19"/>
      <c r="O9" s="19" t="e">
        <f>O8</f>
        <v>#REF!</v>
      </c>
      <c r="P9" s="85" t="e">
        <f t="shared" si="6"/>
        <v>#REF!</v>
      </c>
      <c r="Q9" s="57" t="e">
        <f t="shared" si="7"/>
        <v>#REF!</v>
      </c>
    </row>
    <row r="10" spans="1:17" s="20" customFormat="1" ht="12.75" x14ac:dyDescent="0.2">
      <c r="A10" s="25">
        <v>9</v>
      </c>
      <c r="B10" s="25">
        <v>303</v>
      </c>
      <c r="C10" s="25">
        <v>3</v>
      </c>
      <c r="D10" s="26" t="s">
        <v>20</v>
      </c>
      <c r="E10" s="26">
        <v>468</v>
      </c>
      <c r="F10" s="26">
        <f t="shared" si="0"/>
        <v>514.80000000000007</v>
      </c>
      <c r="G10" s="26">
        <v>28000</v>
      </c>
      <c r="H10" s="38">
        <f t="shared" si="1"/>
        <v>13104000</v>
      </c>
      <c r="I10" s="39">
        <f t="shared" si="2"/>
        <v>14021280</v>
      </c>
      <c r="J10" s="39">
        <f t="shared" si="3"/>
        <v>10483200</v>
      </c>
      <c r="K10" s="40">
        <f t="shared" si="4"/>
        <v>35000</v>
      </c>
      <c r="L10" s="39">
        <f t="shared" si="5"/>
        <v>1544400.0000000002</v>
      </c>
      <c r="M10" s="25" t="s">
        <v>15</v>
      </c>
      <c r="N10" s="19"/>
      <c r="O10" s="19" t="e">
        <f>#REF!</f>
        <v>#REF!</v>
      </c>
      <c r="P10" s="85" t="e">
        <f t="shared" si="6"/>
        <v>#REF!</v>
      </c>
      <c r="Q10" s="57" t="e">
        <f t="shared" si="7"/>
        <v>#REF!</v>
      </c>
    </row>
    <row r="11" spans="1:17" s="20" customFormat="1" ht="12.75" x14ac:dyDescent="0.2">
      <c r="A11" s="25">
        <v>10</v>
      </c>
      <c r="B11" s="25">
        <v>304</v>
      </c>
      <c r="C11" s="25">
        <v>33</v>
      </c>
      <c r="D11" s="26" t="s">
        <v>12</v>
      </c>
      <c r="E11" s="26">
        <v>638</v>
      </c>
      <c r="F11" s="26">
        <f t="shared" si="0"/>
        <v>701.80000000000007</v>
      </c>
      <c r="G11" s="26">
        <v>28000</v>
      </c>
      <c r="H11" s="38">
        <f t="shared" si="1"/>
        <v>17864000</v>
      </c>
      <c r="I11" s="39">
        <f t="shared" si="2"/>
        <v>19114480</v>
      </c>
      <c r="J11" s="39">
        <f t="shared" si="3"/>
        <v>14291200</v>
      </c>
      <c r="K11" s="40">
        <f t="shared" si="4"/>
        <v>48000</v>
      </c>
      <c r="L11" s="39">
        <f t="shared" si="5"/>
        <v>2105400</v>
      </c>
      <c r="M11" s="25" t="s">
        <v>15</v>
      </c>
      <c r="N11" s="19"/>
      <c r="O11" s="19" t="e">
        <f>O10</f>
        <v>#REF!</v>
      </c>
      <c r="P11" s="85" t="e">
        <f t="shared" si="6"/>
        <v>#REF!</v>
      </c>
      <c r="Q11" s="57" t="e">
        <f t="shared" si="7"/>
        <v>#REF!</v>
      </c>
    </row>
    <row r="12" spans="1:17" s="20" customFormat="1" ht="12.75" x14ac:dyDescent="0.2">
      <c r="A12" s="25">
        <v>11</v>
      </c>
      <c r="B12" s="25">
        <v>307</v>
      </c>
      <c r="C12" s="25">
        <v>3</v>
      </c>
      <c r="D12" s="26" t="s">
        <v>12</v>
      </c>
      <c r="E12" s="26">
        <v>649</v>
      </c>
      <c r="F12" s="26">
        <f t="shared" si="0"/>
        <v>713.90000000000009</v>
      </c>
      <c r="G12" s="26">
        <v>28000</v>
      </c>
      <c r="H12" s="38">
        <f t="shared" si="1"/>
        <v>18172000</v>
      </c>
      <c r="I12" s="39">
        <f t="shared" si="2"/>
        <v>19444040</v>
      </c>
      <c r="J12" s="39">
        <f t="shared" si="3"/>
        <v>14537600</v>
      </c>
      <c r="K12" s="40">
        <f t="shared" si="4"/>
        <v>48500</v>
      </c>
      <c r="L12" s="39">
        <f t="shared" si="5"/>
        <v>2141700.0000000005</v>
      </c>
      <c r="M12" s="25" t="s">
        <v>15</v>
      </c>
      <c r="N12" s="19"/>
      <c r="O12" s="19" t="e">
        <f>#REF!</f>
        <v>#REF!</v>
      </c>
      <c r="P12" s="85" t="e">
        <f t="shared" si="6"/>
        <v>#REF!</v>
      </c>
      <c r="Q12" s="57" t="e">
        <f t="shared" si="7"/>
        <v>#REF!</v>
      </c>
    </row>
    <row r="13" spans="1:17" s="20" customFormat="1" ht="12.75" x14ac:dyDescent="0.2">
      <c r="A13" s="25">
        <v>12</v>
      </c>
      <c r="B13" s="25">
        <v>308</v>
      </c>
      <c r="C13" s="25">
        <v>3</v>
      </c>
      <c r="D13" s="26" t="s">
        <v>12</v>
      </c>
      <c r="E13" s="26">
        <v>679</v>
      </c>
      <c r="F13" s="26">
        <f t="shared" si="0"/>
        <v>746.90000000000009</v>
      </c>
      <c r="G13" s="26">
        <v>28000</v>
      </c>
      <c r="H13" s="38">
        <f t="shared" si="1"/>
        <v>19012000</v>
      </c>
      <c r="I13" s="39">
        <f t="shared" si="2"/>
        <v>20342840</v>
      </c>
      <c r="J13" s="39">
        <f t="shared" si="3"/>
        <v>15209600</v>
      </c>
      <c r="K13" s="40">
        <f t="shared" si="4"/>
        <v>51000</v>
      </c>
      <c r="L13" s="39">
        <f t="shared" si="5"/>
        <v>2240700.0000000005</v>
      </c>
      <c r="M13" s="25" t="s">
        <v>15</v>
      </c>
      <c r="N13" s="19"/>
      <c r="O13" s="19" t="e">
        <f>O12</f>
        <v>#REF!</v>
      </c>
      <c r="P13" s="85" t="e">
        <f t="shared" si="6"/>
        <v>#REF!</v>
      </c>
      <c r="Q13" s="57" t="e">
        <f t="shared" si="7"/>
        <v>#REF!</v>
      </c>
    </row>
    <row r="14" spans="1:17" s="20" customFormat="1" ht="12.75" x14ac:dyDescent="0.2">
      <c r="A14" s="25">
        <v>13</v>
      </c>
      <c r="B14" s="25">
        <v>403</v>
      </c>
      <c r="C14" s="25">
        <v>4</v>
      </c>
      <c r="D14" s="26" t="s">
        <v>20</v>
      </c>
      <c r="E14" s="26">
        <v>468</v>
      </c>
      <c r="F14" s="26">
        <f t="shared" si="0"/>
        <v>514.80000000000007</v>
      </c>
      <c r="G14" s="26">
        <v>28000</v>
      </c>
      <c r="H14" s="38">
        <f t="shared" si="1"/>
        <v>13104000</v>
      </c>
      <c r="I14" s="39">
        <f t="shared" si="2"/>
        <v>14021280</v>
      </c>
      <c r="J14" s="39">
        <f t="shared" si="3"/>
        <v>10483200</v>
      </c>
      <c r="K14" s="40">
        <f t="shared" si="4"/>
        <v>35000</v>
      </c>
      <c r="L14" s="39">
        <f t="shared" si="5"/>
        <v>1544400.0000000002</v>
      </c>
      <c r="M14" s="25" t="s">
        <v>15</v>
      </c>
      <c r="N14" s="19"/>
      <c r="O14" s="19" t="e">
        <f>#REF!</f>
        <v>#REF!</v>
      </c>
      <c r="P14" s="85" t="e">
        <f t="shared" si="6"/>
        <v>#REF!</v>
      </c>
      <c r="Q14" s="57" t="e">
        <f t="shared" si="7"/>
        <v>#REF!</v>
      </c>
    </row>
    <row r="15" spans="1:17" s="20" customFormat="1" ht="12.75" x14ac:dyDescent="0.2">
      <c r="A15" s="25">
        <v>14</v>
      </c>
      <c r="B15" s="25">
        <v>404</v>
      </c>
      <c r="C15" s="25">
        <v>4</v>
      </c>
      <c r="D15" s="26" t="s">
        <v>12</v>
      </c>
      <c r="E15" s="26">
        <v>638</v>
      </c>
      <c r="F15" s="26">
        <f t="shared" si="0"/>
        <v>701.80000000000007</v>
      </c>
      <c r="G15" s="26">
        <v>28000</v>
      </c>
      <c r="H15" s="38">
        <f t="shared" si="1"/>
        <v>17864000</v>
      </c>
      <c r="I15" s="39">
        <f t="shared" si="2"/>
        <v>19114480</v>
      </c>
      <c r="J15" s="39">
        <f t="shared" si="3"/>
        <v>14291200</v>
      </c>
      <c r="K15" s="40">
        <f t="shared" si="4"/>
        <v>48000</v>
      </c>
      <c r="L15" s="39">
        <f t="shared" si="5"/>
        <v>2105400</v>
      </c>
      <c r="M15" s="25" t="s">
        <v>15</v>
      </c>
      <c r="N15" s="19"/>
      <c r="O15" s="19" t="e">
        <f>O14</f>
        <v>#REF!</v>
      </c>
      <c r="P15" s="85" t="e">
        <f t="shared" si="6"/>
        <v>#REF!</v>
      </c>
      <c r="Q15" s="57" t="e">
        <f t="shared" si="7"/>
        <v>#REF!</v>
      </c>
    </row>
    <row r="16" spans="1:17" s="20" customFormat="1" ht="12.75" x14ac:dyDescent="0.2">
      <c r="A16" s="25">
        <v>15</v>
      </c>
      <c r="B16" s="25">
        <v>407</v>
      </c>
      <c r="C16" s="25">
        <v>4</v>
      </c>
      <c r="D16" s="26" t="s">
        <v>12</v>
      </c>
      <c r="E16" s="26">
        <v>649</v>
      </c>
      <c r="F16" s="26">
        <f t="shared" si="0"/>
        <v>713.90000000000009</v>
      </c>
      <c r="G16" s="26">
        <v>28000</v>
      </c>
      <c r="H16" s="38">
        <f t="shared" si="1"/>
        <v>18172000</v>
      </c>
      <c r="I16" s="39">
        <f t="shared" si="2"/>
        <v>19444040</v>
      </c>
      <c r="J16" s="39">
        <f t="shared" si="3"/>
        <v>14537600</v>
      </c>
      <c r="K16" s="40">
        <f t="shared" si="4"/>
        <v>48500</v>
      </c>
      <c r="L16" s="39">
        <f t="shared" si="5"/>
        <v>2141700.0000000005</v>
      </c>
      <c r="M16" s="25" t="s">
        <v>15</v>
      </c>
      <c r="N16" s="19"/>
      <c r="O16" s="19" t="e">
        <f>#REF!</f>
        <v>#REF!</v>
      </c>
      <c r="P16" s="85" t="e">
        <f t="shared" si="6"/>
        <v>#REF!</v>
      </c>
      <c r="Q16" s="57" t="e">
        <f t="shared" si="7"/>
        <v>#REF!</v>
      </c>
    </row>
    <row r="17" spans="1:17" s="20" customFormat="1" ht="12.75" x14ac:dyDescent="0.2">
      <c r="A17" s="25">
        <v>16</v>
      </c>
      <c r="B17" s="25">
        <v>408</v>
      </c>
      <c r="C17" s="25">
        <v>4</v>
      </c>
      <c r="D17" s="26" t="s">
        <v>12</v>
      </c>
      <c r="E17" s="26">
        <v>679</v>
      </c>
      <c r="F17" s="26">
        <f t="shared" si="0"/>
        <v>746.90000000000009</v>
      </c>
      <c r="G17" s="26">
        <v>28000</v>
      </c>
      <c r="H17" s="38">
        <f t="shared" si="1"/>
        <v>19012000</v>
      </c>
      <c r="I17" s="39">
        <f t="shared" si="2"/>
        <v>20342840</v>
      </c>
      <c r="J17" s="39">
        <f t="shared" si="3"/>
        <v>15209600</v>
      </c>
      <c r="K17" s="40">
        <f t="shared" si="4"/>
        <v>51000</v>
      </c>
      <c r="L17" s="39">
        <f t="shared" si="5"/>
        <v>2240700.0000000005</v>
      </c>
      <c r="M17" s="25" t="s">
        <v>15</v>
      </c>
      <c r="N17" s="19"/>
      <c r="O17" s="19" t="e">
        <f>O16</f>
        <v>#REF!</v>
      </c>
      <c r="P17" s="85" t="e">
        <f t="shared" si="6"/>
        <v>#REF!</v>
      </c>
      <c r="Q17" s="57" t="e">
        <f t="shared" si="7"/>
        <v>#REF!</v>
      </c>
    </row>
    <row r="18" spans="1:17" s="20" customFormat="1" ht="12.75" x14ac:dyDescent="0.2">
      <c r="A18" s="25">
        <v>17</v>
      </c>
      <c r="B18" s="25">
        <v>503</v>
      </c>
      <c r="C18" s="25">
        <v>5</v>
      </c>
      <c r="D18" s="26" t="s">
        <v>20</v>
      </c>
      <c r="E18" s="26">
        <v>468</v>
      </c>
      <c r="F18" s="26">
        <f t="shared" si="0"/>
        <v>514.80000000000007</v>
      </c>
      <c r="G18" s="26">
        <v>28000</v>
      </c>
      <c r="H18" s="38">
        <f t="shared" si="1"/>
        <v>13104000</v>
      </c>
      <c r="I18" s="39">
        <f t="shared" si="2"/>
        <v>14021280</v>
      </c>
      <c r="J18" s="39">
        <f t="shared" si="3"/>
        <v>10483200</v>
      </c>
      <c r="K18" s="40">
        <f t="shared" si="4"/>
        <v>35000</v>
      </c>
      <c r="L18" s="39">
        <f t="shared" si="5"/>
        <v>1544400.0000000002</v>
      </c>
      <c r="M18" s="25" t="s">
        <v>15</v>
      </c>
      <c r="N18" s="19"/>
      <c r="O18" s="19" t="e">
        <f>#REF!</f>
        <v>#REF!</v>
      </c>
      <c r="P18" s="85" t="e">
        <f t="shared" si="6"/>
        <v>#REF!</v>
      </c>
      <c r="Q18" s="57" t="e">
        <f t="shared" si="7"/>
        <v>#REF!</v>
      </c>
    </row>
    <row r="19" spans="1:17" s="20" customFormat="1" ht="12.75" x14ac:dyDescent="0.2">
      <c r="A19" s="25">
        <v>18</v>
      </c>
      <c r="B19" s="25">
        <v>504</v>
      </c>
      <c r="C19" s="25">
        <v>5</v>
      </c>
      <c r="D19" s="26" t="s">
        <v>12</v>
      </c>
      <c r="E19" s="26">
        <v>638</v>
      </c>
      <c r="F19" s="26">
        <f t="shared" si="0"/>
        <v>701.80000000000007</v>
      </c>
      <c r="G19" s="26">
        <v>28000</v>
      </c>
      <c r="H19" s="38">
        <f t="shared" si="1"/>
        <v>17864000</v>
      </c>
      <c r="I19" s="39">
        <f t="shared" si="2"/>
        <v>19114480</v>
      </c>
      <c r="J19" s="39">
        <f t="shared" si="3"/>
        <v>14291200</v>
      </c>
      <c r="K19" s="40">
        <f t="shared" si="4"/>
        <v>48000</v>
      </c>
      <c r="L19" s="39">
        <f t="shared" si="5"/>
        <v>2105400</v>
      </c>
      <c r="M19" s="25" t="s">
        <v>15</v>
      </c>
      <c r="N19" s="19"/>
      <c r="O19" s="19" t="e">
        <f>O18</f>
        <v>#REF!</v>
      </c>
      <c r="P19" s="85" t="e">
        <f t="shared" si="6"/>
        <v>#REF!</v>
      </c>
      <c r="Q19" s="57" t="e">
        <f t="shared" si="7"/>
        <v>#REF!</v>
      </c>
    </row>
    <row r="20" spans="1:17" s="20" customFormat="1" ht="12.75" x14ac:dyDescent="0.2">
      <c r="A20" s="25">
        <v>19</v>
      </c>
      <c r="B20" s="25">
        <v>507</v>
      </c>
      <c r="C20" s="25">
        <v>5</v>
      </c>
      <c r="D20" s="26" t="s">
        <v>12</v>
      </c>
      <c r="E20" s="26">
        <v>649</v>
      </c>
      <c r="F20" s="26">
        <f t="shared" si="0"/>
        <v>713.90000000000009</v>
      </c>
      <c r="G20" s="26">
        <v>28000</v>
      </c>
      <c r="H20" s="38">
        <f t="shared" si="1"/>
        <v>18172000</v>
      </c>
      <c r="I20" s="39">
        <f t="shared" si="2"/>
        <v>19444040</v>
      </c>
      <c r="J20" s="39">
        <f t="shared" si="3"/>
        <v>14537600</v>
      </c>
      <c r="K20" s="40">
        <f t="shared" si="4"/>
        <v>48500</v>
      </c>
      <c r="L20" s="39">
        <f t="shared" si="5"/>
        <v>2141700.0000000005</v>
      </c>
      <c r="M20" s="25" t="s">
        <v>15</v>
      </c>
      <c r="N20" s="19"/>
      <c r="O20" s="19" t="e">
        <f>#REF!</f>
        <v>#REF!</v>
      </c>
      <c r="P20" s="85" t="e">
        <f t="shared" si="6"/>
        <v>#REF!</v>
      </c>
      <c r="Q20" s="57" t="e">
        <f t="shared" si="7"/>
        <v>#REF!</v>
      </c>
    </row>
    <row r="21" spans="1:17" s="20" customFormat="1" ht="12.75" x14ac:dyDescent="0.2">
      <c r="A21" s="25">
        <v>20</v>
      </c>
      <c r="B21" s="25">
        <v>508</v>
      </c>
      <c r="C21" s="25">
        <v>5</v>
      </c>
      <c r="D21" s="26" t="s">
        <v>12</v>
      </c>
      <c r="E21" s="26">
        <v>679</v>
      </c>
      <c r="F21" s="26">
        <f t="shared" si="0"/>
        <v>746.90000000000009</v>
      </c>
      <c r="G21" s="26">
        <v>28000</v>
      </c>
      <c r="H21" s="38">
        <f t="shared" si="1"/>
        <v>19012000</v>
      </c>
      <c r="I21" s="39">
        <f t="shared" si="2"/>
        <v>20342840</v>
      </c>
      <c r="J21" s="39">
        <f t="shared" si="3"/>
        <v>15209600</v>
      </c>
      <c r="K21" s="40">
        <f t="shared" si="4"/>
        <v>51000</v>
      </c>
      <c r="L21" s="39">
        <f t="shared" si="5"/>
        <v>2240700.0000000005</v>
      </c>
      <c r="M21" s="25" t="s">
        <v>15</v>
      </c>
      <c r="N21" s="19"/>
      <c r="O21" s="19" t="e">
        <f>O20</f>
        <v>#REF!</v>
      </c>
      <c r="P21" s="85" t="e">
        <f t="shared" si="6"/>
        <v>#REF!</v>
      </c>
      <c r="Q21" s="57" t="e">
        <f t="shared" si="7"/>
        <v>#REF!</v>
      </c>
    </row>
    <row r="22" spans="1:17" s="20" customFormat="1" ht="12.75" x14ac:dyDescent="0.2">
      <c r="A22" s="25">
        <v>21</v>
      </c>
      <c r="B22" s="25">
        <v>603</v>
      </c>
      <c r="C22" s="25">
        <v>6</v>
      </c>
      <c r="D22" s="26" t="s">
        <v>20</v>
      </c>
      <c r="E22" s="26">
        <v>468</v>
      </c>
      <c r="F22" s="26">
        <f t="shared" si="0"/>
        <v>514.80000000000007</v>
      </c>
      <c r="G22" s="26">
        <v>28400</v>
      </c>
      <c r="H22" s="38">
        <f t="shared" si="1"/>
        <v>13291200</v>
      </c>
      <c r="I22" s="39">
        <f t="shared" si="2"/>
        <v>14221584</v>
      </c>
      <c r="J22" s="39">
        <f t="shared" si="3"/>
        <v>10632960</v>
      </c>
      <c r="K22" s="40">
        <f t="shared" si="4"/>
        <v>35500</v>
      </c>
      <c r="L22" s="39">
        <f t="shared" si="5"/>
        <v>1544400.0000000002</v>
      </c>
      <c r="M22" s="25" t="s">
        <v>15</v>
      </c>
      <c r="N22" s="19"/>
      <c r="O22" s="19" t="e">
        <f>#REF!</f>
        <v>#REF!</v>
      </c>
      <c r="P22" s="85" t="e">
        <f t="shared" si="6"/>
        <v>#REF!</v>
      </c>
      <c r="Q22" s="57" t="e">
        <f t="shared" si="7"/>
        <v>#REF!</v>
      </c>
    </row>
    <row r="23" spans="1:17" s="20" customFormat="1" ht="12.75" x14ac:dyDescent="0.2">
      <c r="A23" s="25">
        <v>22</v>
      </c>
      <c r="B23" s="25">
        <v>604</v>
      </c>
      <c r="C23" s="25">
        <v>6</v>
      </c>
      <c r="D23" s="26" t="s">
        <v>12</v>
      </c>
      <c r="E23" s="26">
        <v>638</v>
      </c>
      <c r="F23" s="26">
        <f t="shared" si="0"/>
        <v>701.80000000000007</v>
      </c>
      <c r="G23" s="26">
        <v>28400</v>
      </c>
      <c r="H23" s="38">
        <f t="shared" si="1"/>
        <v>18119200</v>
      </c>
      <c r="I23" s="39">
        <f t="shared" si="2"/>
        <v>19387544</v>
      </c>
      <c r="J23" s="39">
        <f t="shared" si="3"/>
        <v>14495360</v>
      </c>
      <c r="K23" s="40">
        <f t="shared" si="4"/>
        <v>48500</v>
      </c>
      <c r="L23" s="39">
        <f t="shared" si="5"/>
        <v>2105400</v>
      </c>
      <c r="M23" s="25" t="s">
        <v>15</v>
      </c>
      <c r="N23" s="19"/>
      <c r="O23" s="19" t="e">
        <f>O22</f>
        <v>#REF!</v>
      </c>
      <c r="P23" s="85" t="e">
        <f t="shared" si="6"/>
        <v>#REF!</v>
      </c>
      <c r="Q23" s="57" t="e">
        <f t="shared" si="7"/>
        <v>#REF!</v>
      </c>
    </row>
    <row r="24" spans="1:17" s="20" customFormat="1" ht="12.75" x14ac:dyDescent="0.2">
      <c r="A24" s="25">
        <v>23</v>
      </c>
      <c r="B24" s="25">
        <v>607</v>
      </c>
      <c r="C24" s="25">
        <v>6</v>
      </c>
      <c r="D24" s="26" t="s">
        <v>12</v>
      </c>
      <c r="E24" s="26">
        <v>649</v>
      </c>
      <c r="F24" s="26">
        <f t="shared" si="0"/>
        <v>713.90000000000009</v>
      </c>
      <c r="G24" s="26">
        <v>28400</v>
      </c>
      <c r="H24" s="38">
        <f t="shared" si="1"/>
        <v>18431600</v>
      </c>
      <c r="I24" s="39">
        <f t="shared" si="2"/>
        <v>19721812</v>
      </c>
      <c r="J24" s="39">
        <f t="shared" si="3"/>
        <v>14745280</v>
      </c>
      <c r="K24" s="40">
        <f t="shared" si="4"/>
        <v>49500</v>
      </c>
      <c r="L24" s="39">
        <f t="shared" si="5"/>
        <v>2141700.0000000005</v>
      </c>
      <c r="M24" s="25" t="s">
        <v>15</v>
      </c>
      <c r="N24" s="19"/>
      <c r="O24" s="19" t="e">
        <f>#REF!</f>
        <v>#REF!</v>
      </c>
      <c r="P24" s="85" t="e">
        <f t="shared" si="6"/>
        <v>#REF!</v>
      </c>
      <c r="Q24" s="57" t="e">
        <f t="shared" si="7"/>
        <v>#REF!</v>
      </c>
    </row>
    <row r="25" spans="1:17" s="20" customFormat="1" ht="12.75" x14ac:dyDescent="0.2">
      <c r="A25" s="25">
        <v>24</v>
      </c>
      <c r="B25" s="25">
        <v>608</v>
      </c>
      <c r="C25" s="25">
        <v>6</v>
      </c>
      <c r="D25" s="26" t="s">
        <v>12</v>
      </c>
      <c r="E25" s="26">
        <v>679</v>
      </c>
      <c r="F25" s="26">
        <f t="shared" si="0"/>
        <v>746.90000000000009</v>
      </c>
      <c r="G25" s="26">
        <v>28400</v>
      </c>
      <c r="H25" s="38">
        <f t="shared" si="1"/>
        <v>19283600</v>
      </c>
      <c r="I25" s="39">
        <f t="shared" si="2"/>
        <v>20633452</v>
      </c>
      <c r="J25" s="39">
        <f t="shared" si="3"/>
        <v>15426880</v>
      </c>
      <c r="K25" s="40">
        <f t="shared" si="4"/>
        <v>51500</v>
      </c>
      <c r="L25" s="39">
        <f t="shared" si="5"/>
        <v>2240700.0000000005</v>
      </c>
      <c r="M25" s="25" t="s">
        <v>15</v>
      </c>
      <c r="N25" s="19"/>
      <c r="O25" s="19" t="e">
        <f>O24</f>
        <v>#REF!</v>
      </c>
      <c r="P25" s="85" t="e">
        <f t="shared" si="6"/>
        <v>#REF!</v>
      </c>
      <c r="Q25" s="57" t="e">
        <f t="shared" si="7"/>
        <v>#REF!</v>
      </c>
    </row>
    <row r="26" spans="1:17" s="20" customFormat="1" ht="12.75" x14ac:dyDescent="0.2">
      <c r="A26" s="25">
        <v>25</v>
      </c>
      <c r="B26" s="25">
        <v>703</v>
      </c>
      <c r="C26" s="25">
        <v>7</v>
      </c>
      <c r="D26" s="26" t="s">
        <v>20</v>
      </c>
      <c r="E26" s="26">
        <v>468</v>
      </c>
      <c r="F26" s="26">
        <f t="shared" si="0"/>
        <v>514.80000000000007</v>
      </c>
      <c r="G26" s="26">
        <v>28400</v>
      </c>
      <c r="H26" s="38">
        <f t="shared" si="1"/>
        <v>13291200</v>
      </c>
      <c r="I26" s="39">
        <f t="shared" si="2"/>
        <v>14221584</v>
      </c>
      <c r="J26" s="39">
        <f t="shared" si="3"/>
        <v>10632960</v>
      </c>
      <c r="K26" s="40">
        <f t="shared" si="4"/>
        <v>35500</v>
      </c>
      <c r="L26" s="39">
        <f t="shared" si="5"/>
        <v>1544400.0000000002</v>
      </c>
      <c r="M26" s="25" t="s">
        <v>15</v>
      </c>
      <c r="N26" s="19"/>
      <c r="O26" s="19" t="e">
        <f>#REF!</f>
        <v>#REF!</v>
      </c>
      <c r="P26" s="85" t="e">
        <f t="shared" si="6"/>
        <v>#REF!</v>
      </c>
      <c r="Q26" s="57" t="e">
        <f t="shared" si="7"/>
        <v>#REF!</v>
      </c>
    </row>
    <row r="27" spans="1:17" s="20" customFormat="1" ht="12.75" x14ac:dyDescent="0.2">
      <c r="A27" s="25">
        <v>26</v>
      </c>
      <c r="B27" s="25">
        <v>704</v>
      </c>
      <c r="C27" s="25">
        <v>7</v>
      </c>
      <c r="D27" s="26" t="s">
        <v>12</v>
      </c>
      <c r="E27" s="26">
        <v>638</v>
      </c>
      <c r="F27" s="26">
        <f t="shared" si="0"/>
        <v>701.80000000000007</v>
      </c>
      <c r="G27" s="26">
        <v>28400</v>
      </c>
      <c r="H27" s="38">
        <f t="shared" si="1"/>
        <v>18119200</v>
      </c>
      <c r="I27" s="39">
        <f t="shared" si="2"/>
        <v>19387544</v>
      </c>
      <c r="J27" s="39">
        <f t="shared" si="3"/>
        <v>14495360</v>
      </c>
      <c r="K27" s="40">
        <f t="shared" si="4"/>
        <v>48500</v>
      </c>
      <c r="L27" s="39">
        <f t="shared" si="5"/>
        <v>2105400</v>
      </c>
      <c r="M27" s="25" t="s">
        <v>15</v>
      </c>
      <c r="N27" s="19"/>
      <c r="O27" s="19" t="e">
        <f>O26</f>
        <v>#REF!</v>
      </c>
      <c r="P27" s="85" t="e">
        <f t="shared" si="6"/>
        <v>#REF!</v>
      </c>
      <c r="Q27" s="57" t="e">
        <f t="shared" si="7"/>
        <v>#REF!</v>
      </c>
    </row>
    <row r="28" spans="1:17" s="20" customFormat="1" ht="12.75" x14ac:dyDescent="0.2">
      <c r="A28" s="25">
        <v>27</v>
      </c>
      <c r="B28" s="25">
        <v>707</v>
      </c>
      <c r="C28" s="25">
        <v>7</v>
      </c>
      <c r="D28" s="26" t="s">
        <v>12</v>
      </c>
      <c r="E28" s="26">
        <v>649</v>
      </c>
      <c r="F28" s="26">
        <f t="shared" si="0"/>
        <v>713.90000000000009</v>
      </c>
      <c r="G28" s="26">
        <v>28400</v>
      </c>
      <c r="H28" s="38">
        <f t="shared" si="1"/>
        <v>18431600</v>
      </c>
      <c r="I28" s="39">
        <f t="shared" si="2"/>
        <v>19721812</v>
      </c>
      <c r="J28" s="39">
        <f t="shared" si="3"/>
        <v>14745280</v>
      </c>
      <c r="K28" s="40">
        <f t="shared" si="4"/>
        <v>49500</v>
      </c>
      <c r="L28" s="39">
        <f t="shared" si="5"/>
        <v>2141700.0000000005</v>
      </c>
      <c r="M28" s="25" t="s">
        <v>15</v>
      </c>
      <c r="N28" s="19"/>
      <c r="O28" s="19" t="e">
        <f>#REF!</f>
        <v>#REF!</v>
      </c>
      <c r="P28" s="85" t="e">
        <f t="shared" si="6"/>
        <v>#REF!</v>
      </c>
      <c r="Q28" s="57" t="e">
        <f t="shared" si="7"/>
        <v>#REF!</v>
      </c>
    </row>
    <row r="29" spans="1:17" s="20" customFormat="1" ht="12.75" x14ac:dyDescent="0.2">
      <c r="A29" s="25">
        <v>28</v>
      </c>
      <c r="B29" s="25">
        <v>708</v>
      </c>
      <c r="C29" s="25">
        <v>7</v>
      </c>
      <c r="D29" s="26" t="s">
        <v>12</v>
      </c>
      <c r="E29" s="26">
        <v>679</v>
      </c>
      <c r="F29" s="26">
        <f t="shared" si="0"/>
        <v>746.90000000000009</v>
      </c>
      <c r="G29" s="26">
        <v>28400</v>
      </c>
      <c r="H29" s="38">
        <f t="shared" si="1"/>
        <v>19283600</v>
      </c>
      <c r="I29" s="39">
        <f t="shared" si="2"/>
        <v>20633452</v>
      </c>
      <c r="J29" s="39">
        <f t="shared" si="3"/>
        <v>15426880</v>
      </c>
      <c r="K29" s="40">
        <f t="shared" si="4"/>
        <v>51500</v>
      </c>
      <c r="L29" s="39">
        <f t="shared" si="5"/>
        <v>2240700.0000000005</v>
      </c>
      <c r="M29" s="25" t="s">
        <v>15</v>
      </c>
      <c r="N29" s="19"/>
      <c r="O29" s="19" t="e">
        <f>O28</f>
        <v>#REF!</v>
      </c>
      <c r="P29" s="85" t="e">
        <f t="shared" si="6"/>
        <v>#REF!</v>
      </c>
      <c r="Q29" s="57" t="e">
        <f t="shared" si="7"/>
        <v>#REF!</v>
      </c>
    </row>
    <row r="30" spans="1:17" s="20" customFormat="1" ht="12.75" x14ac:dyDescent="0.2">
      <c r="A30" s="25">
        <v>29</v>
      </c>
      <c r="B30" s="25">
        <v>803</v>
      </c>
      <c r="C30" s="25">
        <v>8</v>
      </c>
      <c r="D30" s="26" t="s">
        <v>20</v>
      </c>
      <c r="E30" s="26">
        <v>468</v>
      </c>
      <c r="F30" s="26">
        <f t="shared" si="0"/>
        <v>514.80000000000007</v>
      </c>
      <c r="G30" s="26">
        <v>28400</v>
      </c>
      <c r="H30" s="38">
        <f t="shared" si="1"/>
        <v>13291200</v>
      </c>
      <c r="I30" s="39">
        <f t="shared" si="2"/>
        <v>14221584</v>
      </c>
      <c r="J30" s="39">
        <f t="shared" si="3"/>
        <v>10632960</v>
      </c>
      <c r="K30" s="40">
        <f t="shared" si="4"/>
        <v>35500</v>
      </c>
      <c r="L30" s="39">
        <f t="shared" si="5"/>
        <v>1544400.0000000002</v>
      </c>
      <c r="M30" s="25" t="s">
        <v>15</v>
      </c>
      <c r="N30" s="19"/>
      <c r="O30" s="19" t="e">
        <f>O29+60</f>
        <v>#REF!</v>
      </c>
      <c r="P30" s="85" t="e">
        <f t="shared" si="6"/>
        <v>#REF!</v>
      </c>
      <c r="Q30" s="57" t="e">
        <f t="shared" si="7"/>
        <v>#REF!</v>
      </c>
    </row>
    <row r="31" spans="1:17" s="20" customFormat="1" ht="12.75" x14ac:dyDescent="0.2">
      <c r="A31" s="25">
        <v>30</v>
      </c>
      <c r="B31" s="25">
        <v>804</v>
      </c>
      <c r="C31" s="25">
        <v>8</v>
      </c>
      <c r="D31" s="26" t="s">
        <v>12</v>
      </c>
      <c r="E31" s="26">
        <v>638</v>
      </c>
      <c r="F31" s="26">
        <f t="shared" si="0"/>
        <v>701.80000000000007</v>
      </c>
      <c r="G31" s="26">
        <v>28400</v>
      </c>
      <c r="H31" s="38">
        <f t="shared" si="1"/>
        <v>18119200</v>
      </c>
      <c r="I31" s="39">
        <f t="shared" si="2"/>
        <v>19387544</v>
      </c>
      <c r="J31" s="39">
        <f t="shared" si="3"/>
        <v>14495360</v>
      </c>
      <c r="K31" s="40">
        <f t="shared" si="4"/>
        <v>48500</v>
      </c>
      <c r="L31" s="39">
        <f t="shared" si="5"/>
        <v>2105400</v>
      </c>
      <c r="M31" s="25" t="s">
        <v>15</v>
      </c>
      <c r="N31" s="19"/>
      <c r="O31" s="19" t="e">
        <f>O30</f>
        <v>#REF!</v>
      </c>
      <c r="P31" s="85" t="e">
        <f t="shared" si="6"/>
        <v>#REF!</v>
      </c>
      <c r="Q31" s="57" t="e">
        <f t="shared" si="7"/>
        <v>#REF!</v>
      </c>
    </row>
    <row r="32" spans="1:17" s="20" customFormat="1" ht="12.75" x14ac:dyDescent="0.2">
      <c r="A32" s="25">
        <v>31</v>
      </c>
      <c r="B32" s="25">
        <v>807</v>
      </c>
      <c r="C32" s="25">
        <v>8</v>
      </c>
      <c r="D32" s="26" t="s">
        <v>12</v>
      </c>
      <c r="E32" s="26">
        <v>649</v>
      </c>
      <c r="F32" s="26">
        <f t="shared" si="0"/>
        <v>713.90000000000009</v>
      </c>
      <c r="G32" s="26">
        <v>28400</v>
      </c>
      <c r="H32" s="38">
        <f t="shared" si="1"/>
        <v>18431600</v>
      </c>
      <c r="I32" s="39">
        <f t="shared" si="2"/>
        <v>19721812</v>
      </c>
      <c r="J32" s="39">
        <f t="shared" si="3"/>
        <v>14745280</v>
      </c>
      <c r="K32" s="40">
        <f t="shared" si="4"/>
        <v>49500</v>
      </c>
      <c r="L32" s="39">
        <f t="shared" si="5"/>
        <v>2141700.0000000005</v>
      </c>
      <c r="M32" s="25" t="s">
        <v>15</v>
      </c>
      <c r="N32" s="19"/>
      <c r="O32" s="19" t="e">
        <f>#REF!</f>
        <v>#REF!</v>
      </c>
      <c r="P32" s="85" t="e">
        <f t="shared" si="6"/>
        <v>#REF!</v>
      </c>
      <c r="Q32" s="57" t="e">
        <f t="shared" si="7"/>
        <v>#REF!</v>
      </c>
    </row>
    <row r="33" spans="1:17" s="20" customFormat="1" ht="12.75" x14ac:dyDescent="0.2">
      <c r="A33" s="25">
        <v>32</v>
      </c>
      <c r="B33" s="25">
        <v>808</v>
      </c>
      <c r="C33" s="25">
        <v>8</v>
      </c>
      <c r="D33" s="26" t="s">
        <v>20</v>
      </c>
      <c r="E33" s="26">
        <v>503</v>
      </c>
      <c r="F33" s="26">
        <f t="shared" si="0"/>
        <v>553.30000000000007</v>
      </c>
      <c r="G33" s="26">
        <v>28400</v>
      </c>
      <c r="H33" s="38">
        <f t="shared" si="1"/>
        <v>14285200</v>
      </c>
      <c r="I33" s="39">
        <f t="shared" si="2"/>
        <v>15285164</v>
      </c>
      <c r="J33" s="39">
        <f t="shared" si="3"/>
        <v>11428160</v>
      </c>
      <c r="K33" s="40">
        <f t="shared" si="4"/>
        <v>38000</v>
      </c>
      <c r="L33" s="39">
        <f t="shared" si="5"/>
        <v>1659900.0000000002</v>
      </c>
      <c r="M33" s="25" t="s">
        <v>15</v>
      </c>
      <c r="N33" s="19"/>
      <c r="O33" s="19" t="e">
        <f>O32</f>
        <v>#REF!</v>
      </c>
      <c r="P33" s="85" t="e">
        <f t="shared" si="6"/>
        <v>#REF!</v>
      </c>
      <c r="Q33" s="57" t="e">
        <f t="shared" si="7"/>
        <v>#REF!</v>
      </c>
    </row>
    <row r="34" spans="1:17" s="20" customFormat="1" ht="12.75" x14ac:dyDescent="0.2">
      <c r="A34" s="25">
        <v>33</v>
      </c>
      <c r="B34" s="25">
        <v>903</v>
      </c>
      <c r="C34" s="25">
        <v>9</v>
      </c>
      <c r="D34" s="26" t="s">
        <v>20</v>
      </c>
      <c r="E34" s="26">
        <v>468</v>
      </c>
      <c r="F34" s="26">
        <f t="shared" si="0"/>
        <v>514.80000000000007</v>
      </c>
      <c r="G34" s="26">
        <v>28400</v>
      </c>
      <c r="H34" s="38">
        <f t="shared" si="1"/>
        <v>13291200</v>
      </c>
      <c r="I34" s="39">
        <f t="shared" si="2"/>
        <v>14221584</v>
      </c>
      <c r="J34" s="39">
        <f t="shared" si="3"/>
        <v>10632960</v>
      </c>
      <c r="K34" s="40">
        <f t="shared" si="4"/>
        <v>35500</v>
      </c>
      <c r="L34" s="39">
        <f t="shared" si="5"/>
        <v>1544400.0000000002</v>
      </c>
      <c r="M34" s="25" t="s">
        <v>15</v>
      </c>
      <c r="N34" s="19"/>
      <c r="O34" s="19" t="e">
        <f>#REF!</f>
        <v>#REF!</v>
      </c>
      <c r="P34" s="85" t="e">
        <f t="shared" si="6"/>
        <v>#REF!</v>
      </c>
      <c r="Q34" s="57" t="e">
        <f t="shared" si="7"/>
        <v>#REF!</v>
      </c>
    </row>
    <row r="35" spans="1:17" s="20" customFormat="1" ht="12.75" x14ac:dyDescent="0.2">
      <c r="A35" s="25">
        <v>34</v>
      </c>
      <c r="B35" s="25">
        <v>904</v>
      </c>
      <c r="C35" s="25">
        <v>9</v>
      </c>
      <c r="D35" s="26" t="s">
        <v>12</v>
      </c>
      <c r="E35" s="26">
        <v>638</v>
      </c>
      <c r="F35" s="26">
        <f t="shared" si="0"/>
        <v>701.80000000000007</v>
      </c>
      <c r="G35" s="26">
        <v>28400</v>
      </c>
      <c r="H35" s="38">
        <f t="shared" si="1"/>
        <v>18119200</v>
      </c>
      <c r="I35" s="39">
        <f t="shared" si="2"/>
        <v>19387544</v>
      </c>
      <c r="J35" s="39">
        <f t="shared" si="3"/>
        <v>14495360</v>
      </c>
      <c r="K35" s="40">
        <f t="shared" si="4"/>
        <v>48500</v>
      </c>
      <c r="L35" s="39">
        <f t="shared" si="5"/>
        <v>2105400</v>
      </c>
      <c r="M35" s="25" t="s">
        <v>15</v>
      </c>
      <c r="N35" s="19"/>
      <c r="O35" s="19" t="e">
        <f>O34</f>
        <v>#REF!</v>
      </c>
      <c r="P35" s="85" t="e">
        <f t="shared" si="6"/>
        <v>#REF!</v>
      </c>
      <c r="Q35" s="57" t="e">
        <f t="shared" si="7"/>
        <v>#REF!</v>
      </c>
    </row>
    <row r="36" spans="1:17" s="20" customFormat="1" ht="12.75" x14ac:dyDescent="0.2">
      <c r="A36" s="25">
        <v>35</v>
      </c>
      <c r="B36" s="25">
        <v>1002</v>
      </c>
      <c r="C36" s="25">
        <v>10</v>
      </c>
      <c r="D36" s="26" t="s">
        <v>12</v>
      </c>
      <c r="E36" s="26">
        <v>585</v>
      </c>
      <c r="F36" s="26">
        <f t="shared" ref="F36:F61" si="8">E36*1.1</f>
        <v>643.5</v>
      </c>
      <c r="G36" s="26">
        <v>28400</v>
      </c>
      <c r="H36" s="38">
        <f t="shared" ref="H36:H61" si="9">E36*G36</f>
        <v>16614000</v>
      </c>
      <c r="I36" s="39">
        <f t="shared" ref="I36:I61" si="10">ROUND(H36*1.07,0)</f>
        <v>17776980</v>
      </c>
      <c r="J36" s="39">
        <f t="shared" ref="J36:J61" si="11">H36*0.8</f>
        <v>13291200</v>
      </c>
      <c r="K36" s="40">
        <f t="shared" ref="K36:K61" si="12">MROUND((I36*0.03/12),500)</f>
        <v>44500</v>
      </c>
      <c r="L36" s="39">
        <f t="shared" ref="L36:L61" si="13">F36*3000</f>
        <v>1930500</v>
      </c>
      <c r="M36" s="25" t="s">
        <v>15</v>
      </c>
      <c r="N36" s="19"/>
      <c r="O36" s="19" t="e">
        <f>#REF!+60</f>
        <v>#REF!</v>
      </c>
      <c r="P36" s="85" t="e">
        <f t="shared" ref="P36:P61" si="14">E36*O36</f>
        <v>#REF!</v>
      </c>
      <c r="Q36" s="57" t="e">
        <f t="shared" ref="Q36:Q61" si="15">ROUND(P36*1.07,0)</f>
        <v>#REF!</v>
      </c>
    </row>
    <row r="37" spans="1:17" s="20" customFormat="1" ht="12.75" x14ac:dyDescent="0.2">
      <c r="A37" s="25">
        <v>36</v>
      </c>
      <c r="B37" s="25">
        <v>1003</v>
      </c>
      <c r="C37" s="25">
        <v>10</v>
      </c>
      <c r="D37" s="26" t="s">
        <v>20</v>
      </c>
      <c r="E37" s="26">
        <v>468</v>
      </c>
      <c r="F37" s="26">
        <f t="shared" si="8"/>
        <v>514.80000000000007</v>
      </c>
      <c r="G37" s="26">
        <v>28400</v>
      </c>
      <c r="H37" s="38">
        <f t="shared" si="9"/>
        <v>13291200</v>
      </c>
      <c r="I37" s="39">
        <f t="shared" si="10"/>
        <v>14221584</v>
      </c>
      <c r="J37" s="39">
        <f t="shared" si="11"/>
        <v>10632960</v>
      </c>
      <c r="K37" s="40">
        <f t="shared" si="12"/>
        <v>35500</v>
      </c>
      <c r="L37" s="39">
        <f t="shared" si="13"/>
        <v>1544400.0000000002</v>
      </c>
      <c r="M37" s="25" t="s">
        <v>15</v>
      </c>
      <c r="N37" s="19"/>
      <c r="O37" s="19" t="e">
        <f>O36</f>
        <v>#REF!</v>
      </c>
      <c r="P37" s="85" t="e">
        <f t="shared" si="14"/>
        <v>#REF!</v>
      </c>
      <c r="Q37" s="57" t="e">
        <f t="shared" si="15"/>
        <v>#REF!</v>
      </c>
    </row>
    <row r="38" spans="1:17" s="20" customFormat="1" ht="12.75" x14ac:dyDescent="0.2">
      <c r="A38" s="25">
        <v>37</v>
      </c>
      <c r="B38" s="25">
        <v>1004</v>
      </c>
      <c r="C38" s="25">
        <v>10</v>
      </c>
      <c r="D38" s="26" t="s">
        <v>12</v>
      </c>
      <c r="E38" s="26">
        <v>638</v>
      </c>
      <c r="F38" s="26">
        <f t="shared" si="8"/>
        <v>701.80000000000007</v>
      </c>
      <c r="G38" s="26">
        <v>28400</v>
      </c>
      <c r="H38" s="38">
        <f t="shared" si="9"/>
        <v>18119200</v>
      </c>
      <c r="I38" s="39">
        <f t="shared" si="10"/>
        <v>19387544</v>
      </c>
      <c r="J38" s="39">
        <f t="shared" si="11"/>
        <v>14495360</v>
      </c>
      <c r="K38" s="40">
        <f t="shared" si="12"/>
        <v>48500</v>
      </c>
      <c r="L38" s="39">
        <f t="shared" si="13"/>
        <v>2105400</v>
      </c>
      <c r="M38" s="25" t="s">
        <v>15</v>
      </c>
      <c r="N38" s="19"/>
      <c r="O38" s="19" t="e">
        <f>O37</f>
        <v>#REF!</v>
      </c>
      <c r="P38" s="85" t="e">
        <f t="shared" si="14"/>
        <v>#REF!</v>
      </c>
      <c r="Q38" s="57" t="e">
        <f t="shared" si="15"/>
        <v>#REF!</v>
      </c>
    </row>
    <row r="39" spans="1:17" s="20" customFormat="1" ht="12.75" x14ac:dyDescent="0.2">
      <c r="A39" s="25">
        <v>38</v>
      </c>
      <c r="B39" s="25">
        <v>1102</v>
      </c>
      <c r="C39" s="25">
        <v>11</v>
      </c>
      <c r="D39" s="26" t="s">
        <v>12</v>
      </c>
      <c r="E39" s="26">
        <v>585</v>
      </c>
      <c r="F39" s="26">
        <f t="shared" si="8"/>
        <v>643.5</v>
      </c>
      <c r="G39" s="26">
        <v>28800</v>
      </c>
      <c r="H39" s="38">
        <f t="shared" si="9"/>
        <v>16848000</v>
      </c>
      <c r="I39" s="39">
        <f t="shared" si="10"/>
        <v>18027360</v>
      </c>
      <c r="J39" s="39">
        <f t="shared" si="11"/>
        <v>13478400</v>
      </c>
      <c r="K39" s="40">
        <f t="shared" si="12"/>
        <v>45000</v>
      </c>
      <c r="L39" s="39">
        <f t="shared" si="13"/>
        <v>1930500</v>
      </c>
      <c r="M39" s="25" t="s">
        <v>15</v>
      </c>
      <c r="N39" s="19"/>
      <c r="O39" s="19" t="e">
        <f>#REF!+60</f>
        <v>#REF!</v>
      </c>
      <c r="P39" s="85" t="e">
        <f t="shared" si="14"/>
        <v>#REF!</v>
      </c>
      <c r="Q39" s="57" t="e">
        <f t="shared" si="15"/>
        <v>#REF!</v>
      </c>
    </row>
    <row r="40" spans="1:17" s="20" customFormat="1" ht="12.75" x14ac:dyDescent="0.2">
      <c r="A40" s="25">
        <v>39</v>
      </c>
      <c r="B40" s="25">
        <v>1103</v>
      </c>
      <c r="C40" s="25">
        <v>11</v>
      </c>
      <c r="D40" s="26" t="s">
        <v>20</v>
      </c>
      <c r="E40" s="26">
        <v>468</v>
      </c>
      <c r="F40" s="26">
        <f t="shared" si="8"/>
        <v>514.80000000000007</v>
      </c>
      <c r="G40" s="26">
        <v>28800</v>
      </c>
      <c r="H40" s="38">
        <f t="shared" si="9"/>
        <v>13478400</v>
      </c>
      <c r="I40" s="39">
        <f t="shared" si="10"/>
        <v>14421888</v>
      </c>
      <c r="J40" s="39">
        <f t="shared" si="11"/>
        <v>10782720</v>
      </c>
      <c r="K40" s="40">
        <f t="shared" si="12"/>
        <v>36000</v>
      </c>
      <c r="L40" s="39">
        <f t="shared" si="13"/>
        <v>1544400.0000000002</v>
      </c>
      <c r="M40" s="25" t="s">
        <v>15</v>
      </c>
      <c r="N40" s="19"/>
      <c r="O40" s="19" t="e">
        <f>O39</f>
        <v>#REF!</v>
      </c>
      <c r="P40" s="85" t="e">
        <f t="shared" si="14"/>
        <v>#REF!</v>
      </c>
      <c r="Q40" s="57" t="e">
        <f t="shared" si="15"/>
        <v>#REF!</v>
      </c>
    </row>
    <row r="41" spans="1:17" s="20" customFormat="1" ht="12.75" x14ac:dyDescent="0.2">
      <c r="A41" s="25">
        <v>40</v>
      </c>
      <c r="B41" s="25">
        <v>1104</v>
      </c>
      <c r="C41" s="25">
        <v>11</v>
      </c>
      <c r="D41" s="26" t="s">
        <v>12</v>
      </c>
      <c r="E41" s="26">
        <v>638</v>
      </c>
      <c r="F41" s="26">
        <f t="shared" si="8"/>
        <v>701.80000000000007</v>
      </c>
      <c r="G41" s="26">
        <v>28800</v>
      </c>
      <c r="H41" s="38">
        <f t="shared" si="9"/>
        <v>18374400</v>
      </c>
      <c r="I41" s="39">
        <f t="shared" si="10"/>
        <v>19660608</v>
      </c>
      <c r="J41" s="39">
        <f t="shared" si="11"/>
        <v>14699520</v>
      </c>
      <c r="K41" s="40">
        <f t="shared" si="12"/>
        <v>49000</v>
      </c>
      <c r="L41" s="39">
        <f t="shared" si="13"/>
        <v>2105400</v>
      </c>
      <c r="M41" s="25" t="s">
        <v>15</v>
      </c>
      <c r="N41" s="19"/>
      <c r="O41" s="19" t="e">
        <f>O40</f>
        <v>#REF!</v>
      </c>
      <c r="P41" s="85" t="e">
        <f t="shared" si="14"/>
        <v>#REF!</v>
      </c>
      <c r="Q41" s="57" t="e">
        <f t="shared" si="15"/>
        <v>#REF!</v>
      </c>
    </row>
    <row r="42" spans="1:17" s="20" customFormat="1" ht="12.75" x14ac:dyDescent="0.2">
      <c r="A42" s="25">
        <v>41</v>
      </c>
      <c r="B42" s="25">
        <v>1105</v>
      </c>
      <c r="C42" s="25">
        <v>11</v>
      </c>
      <c r="D42" s="26" t="s">
        <v>12</v>
      </c>
      <c r="E42" s="26">
        <v>584</v>
      </c>
      <c r="F42" s="26">
        <f t="shared" si="8"/>
        <v>642.40000000000009</v>
      </c>
      <c r="G42" s="26">
        <v>28800</v>
      </c>
      <c r="H42" s="38">
        <f t="shared" si="9"/>
        <v>16819200</v>
      </c>
      <c r="I42" s="39">
        <f t="shared" si="10"/>
        <v>17996544</v>
      </c>
      <c r="J42" s="39">
        <f t="shared" si="11"/>
        <v>13455360</v>
      </c>
      <c r="K42" s="40">
        <f t="shared" si="12"/>
        <v>45000</v>
      </c>
      <c r="L42" s="39">
        <f t="shared" si="13"/>
        <v>1927200.0000000002</v>
      </c>
      <c r="M42" s="25" t="s">
        <v>15</v>
      </c>
      <c r="N42" s="19"/>
      <c r="O42" s="19" t="e">
        <f>O41</f>
        <v>#REF!</v>
      </c>
      <c r="P42" s="85" t="e">
        <f t="shared" si="14"/>
        <v>#REF!</v>
      </c>
      <c r="Q42" s="57" t="e">
        <f t="shared" si="15"/>
        <v>#REF!</v>
      </c>
    </row>
    <row r="43" spans="1:17" s="20" customFormat="1" ht="12.75" x14ac:dyDescent="0.2">
      <c r="A43" s="25">
        <v>42</v>
      </c>
      <c r="B43" s="25">
        <v>1202</v>
      </c>
      <c r="C43" s="25">
        <v>12</v>
      </c>
      <c r="D43" s="26" t="s">
        <v>12</v>
      </c>
      <c r="E43" s="26">
        <v>585</v>
      </c>
      <c r="F43" s="26">
        <f t="shared" si="8"/>
        <v>643.5</v>
      </c>
      <c r="G43" s="26">
        <v>28800</v>
      </c>
      <c r="H43" s="38">
        <f t="shared" si="9"/>
        <v>16848000</v>
      </c>
      <c r="I43" s="39">
        <f t="shared" si="10"/>
        <v>18027360</v>
      </c>
      <c r="J43" s="39">
        <f t="shared" si="11"/>
        <v>13478400</v>
      </c>
      <c r="K43" s="40">
        <f t="shared" si="12"/>
        <v>45000</v>
      </c>
      <c r="L43" s="39">
        <f t="shared" si="13"/>
        <v>1930500</v>
      </c>
      <c r="M43" s="25" t="s">
        <v>15</v>
      </c>
      <c r="N43" s="19"/>
      <c r="O43" s="19" t="e">
        <f>O42+60</f>
        <v>#REF!</v>
      </c>
      <c r="P43" s="85" t="e">
        <f t="shared" si="14"/>
        <v>#REF!</v>
      </c>
      <c r="Q43" s="57" t="e">
        <f t="shared" si="15"/>
        <v>#REF!</v>
      </c>
    </row>
    <row r="44" spans="1:17" s="20" customFormat="1" ht="12.75" x14ac:dyDescent="0.2">
      <c r="A44" s="25">
        <v>43</v>
      </c>
      <c r="B44" s="25">
        <v>1203</v>
      </c>
      <c r="C44" s="25">
        <v>12</v>
      </c>
      <c r="D44" s="26" t="s">
        <v>20</v>
      </c>
      <c r="E44" s="26">
        <v>468</v>
      </c>
      <c r="F44" s="26">
        <f t="shared" si="8"/>
        <v>514.80000000000007</v>
      </c>
      <c r="G44" s="26">
        <v>28800</v>
      </c>
      <c r="H44" s="38">
        <f t="shared" si="9"/>
        <v>13478400</v>
      </c>
      <c r="I44" s="39">
        <f t="shared" si="10"/>
        <v>14421888</v>
      </c>
      <c r="J44" s="39">
        <f t="shared" si="11"/>
        <v>10782720</v>
      </c>
      <c r="K44" s="40">
        <f t="shared" si="12"/>
        <v>36000</v>
      </c>
      <c r="L44" s="39">
        <f t="shared" si="13"/>
        <v>1544400.0000000002</v>
      </c>
      <c r="M44" s="25" t="s">
        <v>15</v>
      </c>
      <c r="N44" s="19"/>
      <c r="O44" s="19" t="e">
        <f>O43</f>
        <v>#REF!</v>
      </c>
      <c r="P44" s="85" t="e">
        <f t="shared" si="14"/>
        <v>#REF!</v>
      </c>
      <c r="Q44" s="57" t="e">
        <f t="shared" si="15"/>
        <v>#REF!</v>
      </c>
    </row>
    <row r="45" spans="1:17" s="20" customFormat="1" ht="12.75" x14ac:dyDescent="0.2">
      <c r="A45" s="25">
        <v>44</v>
      </c>
      <c r="B45" s="25">
        <v>1204</v>
      </c>
      <c r="C45" s="25">
        <v>12</v>
      </c>
      <c r="D45" s="26" t="s">
        <v>12</v>
      </c>
      <c r="E45" s="26">
        <v>638</v>
      </c>
      <c r="F45" s="26">
        <f t="shared" si="8"/>
        <v>701.80000000000007</v>
      </c>
      <c r="G45" s="26">
        <v>28800</v>
      </c>
      <c r="H45" s="38">
        <f t="shared" si="9"/>
        <v>18374400</v>
      </c>
      <c r="I45" s="39">
        <f t="shared" si="10"/>
        <v>19660608</v>
      </c>
      <c r="J45" s="39">
        <f t="shared" si="11"/>
        <v>14699520</v>
      </c>
      <c r="K45" s="40">
        <f t="shared" si="12"/>
        <v>49000</v>
      </c>
      <c r="L45" s="39">
        <f t="shared" si="13"/>
        <v>2105400</v>
      </c>
      <c r="M45" s="25" t="s">
        <v>15</v>
      </c>
      <c r="N45" s="19"/>
      <c r="O45" s="19" t="e">
        <f>O44</f>
        <v>#REF!</v>
      </c>
      <c r="P45" s="85" t="e">
        <f t="shared" si="14"/>
        <v>#REF!</v>
      </c>
      <c r="Q45" s="57" t="e">
        <f t="shared" si="15"/>
        <v>#REF!</v>
      </c>
    </row>
    <row r="46" spans="1:17" s="20" customFormat="1" ht="12.75" x14ac:dyDescent="0.2">
      <c r="A46" s="25">
        <v>45</v>
      </c>
      <c r="B46" s="25">
        <v>1205</v>
      </c>
      <c r="C46" s="25">
        <v>12</v>
      </c>
      <c r="D46" s="26" t="s">
        <v>12</v>
      </c>
      <c r="E46" s="26">
        <v>584</v>
      </c>
      <c r="F46" s="26">
        <f t="shared" si="8"/>
        <v>642.40000000000009</v>
      </c>
      <c r="G46" s="26">
        <v>28800</v>
      </c>
      <c r="H46" s="38">
        <f t="shared" si="9"/>
        <v>16819200</v>
      </c>
      <c r="I46" s="39">
        <f t="shared" si="10"/>
        <v>17996544</v>
      </c>
      <c r="J46" s="39">
        <f t="shared" si="11"/>
        <v>13455360</v>
      </c>
      <c r="K46" s="40">
        <f t="shared" si="12"/>
        <v>45000</v>
      </c>
      <c r="L46" s="39">
        <f t="shared" si="13"/>
        <v>1927200.0000000002</v>
      </c>
      <c r="M46" s="25" t="s">
        <v>15</v>
      </c>
      <c r="N46" s="19"/>
      <c r="O46" s="19" t="e">
        <f>O45</f>
        <v>#REF!</v>
      </c>
      <c r="P46" s="85" t="e">
        <f t="shared" si="14"/>
        <v>#REF!</v>
      </c>
      <c r="Q46" s="57" t="e">
        <f t="shared" si="15"/>
        <v>#REF!</v>
      </c>
    </row>
    <row r="47" spans="1:17" s="20" customFormat="1" ht="12.75" x14ac:dyDescent="0.2">
      <c r="A47" s="25">
        <v>46</v>
      </c>
      <c r="B47" s="25">
        <v>1302</v>
      </c>
      <c r="C47" s="25">
        <v>13</v>
      </c>
      <c r="D47" s="26" t="s">
        <v>12</v>
      </c>
      <c r="E47" s="26">
        <v>585</v>
      </c>
      <c r="F47" s="26">
        <f t="shared" si="8"/>
        <v>643.5</v>
      </c>
      <c r="G47" s="26">
        <v>28800</v>
      </c>
      <c r="H47" s="38">
        <f t="shared" si="9"/>
        <v>16848000</v>
      </c>
      <c r="I47" s="39">
        <f t="shared" si="10"/>
        <v>18027360</v>
      </c>
      <c r="J47" s="39">
        <f t="shared" si="11"/>
        <v>13478400</v>
      </c>
      <c r="K47" s="40">
        <f t="shared" si="12"/>
        <v>45000</v>
      </c>
      <c r="L47" s="39">
        <f t="shared" si="13"/>
        <v>1930500</v>
      </c>
      <c r="M47" s="25" t="s">
        <v>15</v>
      </c>
      <c r="N47" s="19"/>
      <c r="O47" s="19" t="e">
        <f>O46+60</f>
        <v>#REF!</v>
      </c>
      <c r="P47" s="85" t="e">
        <f t="shared" si="14"/>
        <v>#REF!</v>
      </c>
      <c r="Q47" s="57" t="e">
        <f t="shared" si="15"/>
        <v>#REF!</v>
      </c>
    </row>
    <row r="48" spans="1:17" s="20" customFormat="1" ht="12.75" x14ac:dyDescent="0.2">
      <c r="A48" s="25">
        <v>47</v>
      </c>
      <c r="B48" s="25">
        <v>1303</v>
      </c>
      <c r="C48" s="25">
        <v>13</v>
      </c>
      <c r="D48" s="26" t="s">
        <v>20</v>
      </c>
      <c r="E48" s="26">
        <v>468</v>
      </c>
      <c r="F48" s="26">
        <f t="shared" si="8"/>
        <v>514.80000000000007</v>
      </c>
      <c r="G48" s="26">
        <v>28800</v>
      </c>
      <c r="H48" s="38">
        <f t="shared" si="9"/>
        <v>13478400</v>
      </c>
      <c r="I48" s="39">
        <f t="shared" si="10"/>
        <v>14421888</v>
      </c>
      <c r="J48" s="39">
        <f t="shared" si="11"/>
        <v>10782720</v>
      </c>
      <c r="K48" s="40">
        <f t="shared" si="12"/>
        <v>36000</v>
      </c>
      <c r="L48" s="39">
        <f t="shared" si="13"/>
        <v>1544400.0000000002</v>
      </c>
      <c r="M48" s="25" t="s">
        <v>15</v>
      </c>
      <c r="N48" s="19"/>
      <c r="O48" s="19" t="e">
        <f>O47</f>
        <v>#REF!</v>
      </c>
      <c r="P48" s="85" t="e">
        <f t="shared" si="14"/>
        <v>#REF!</v>
      </c>
      <c r="Q48" s="57" t="e">
        <f t="shared" si="15"/>
        <v>#REF!</v>
      </c>
    </row>
    <row r="49" spans="1:17" s="20" customFormat="1" ht="12.75" x14ac:dyDescent="0.2">
      <c r="A49" s="25">
        <v>48</v>
      </c>
      <c r="B49" s="25">
        <v>1304</v>
      </c>
      <c r="C49" s="25">
        <v>13</v>
      </c>
      <c r="D49" s="26" t="s">
        <v>12</v>
      </c>
      <c r="E49" s="26">
        <v>638</v>
      </c>
      <c r="F49" s="26">
        <f t="shared" si="8"/>
        <v>701.80000000000007</v>
      </c>
      <c r="G49" s="26">
        <v>28800</v>
      </c>
      <c r="H49" s="38">
        <f t="shared" si="9"/>
        <v>18374400</v>
      </c>
      <c r="I49" s="39">
        <f t="shared" si="10"/>
        <v>19660608</v>
      </c>
      <c r="J49" s="39">
        <f t="shared" si="11"/>
        <v>14699520</v>
      </c>
      <c r="K49" s="40">
        <f t="shared" si="12"/>
        <v>49000</v>
      </c>
      <c r="L49" s="39">
        <f t="shared" si="13"/>
        <v>2105400</v>
      </c>
      <c r="M49" s="25" t="s">
        <v>15</v>
      </c>
      <c r="N49" s="19"/>
      <c r="O49" s="19" t="e">
        <f>O48</f>
        <v>#REF!</v>
      </c>
      <c r="P49" s="85" t="e">
        <f t="shared" si="14"/>
        <v>#REF!</v>
      </c>
      <c r="Q49" s="57" t="e">
        <f t="shared" si="15"/>
        <v>#REF!</v>
      </c>
    </row>
    <row r="50" spans="1:17" s="20" customFormat="1" ht="12.75" x14ac:dyDescent="0.2">
      <c r="A50" s="25">
        <v>49</v>
      </c>
      <c r="B50" s="25">
        <v>1305</v>
      </c>
      <c r="C50" s="25">
        <v>13</v>
      </c>
      <c r="D50" s="26" t="s">
        <v>12</v>
      </c>
      <c r="E50" s="26">
        <v>584</v>
      </c>
      <c r="F50" s="26">
        <f t="shared" si="8"/>
        <v>642.40000000000009</v>
      </c>
      <c r="G50" s="26">
        <v>28800</v>
      </c>
      <c r="H50" s="38">
        <f t="shared" si="9"/>
        <v>16819200</v>
      </c>
      <c r="I50" s="39">
        <f t="shared" si="10"/>
        <v>17996544</v>
      </c>
      <c r="J50" s="39">
        <f t="shared" si="11"/>
        <v>13455360</v>
      </c>
      <c r="K50" s="40">
        <f t="shared" si="12"/>
        <v>45000</v>
      </c>
      <c r="L50" s="39">
        <f t="shared" si="13"/>
        <v>1927200.0000000002</v>
      </c>
      <c r="M50" s="25" t="s">
        <v>15</v>
      </c>
      <c r="N50" s="19"/>
      <c r="O50" s="19" t="e">
        <f>O49</f>
        <v>#REF!</v>
      </c>
      <c r="P50" s="85" t="e">
        <f t="shared" si="14"/>
        <v>#REF!</v>
      </c>
      <c r="Q50" s="57" t="e">
        <f t="shared" si="15"/>
        <v>#REF!</v>
      </c>
    </row>
    <row r="51" spans="1:17" s="20" customFormat="1" ht="12.75" x14ac:dyDescent="0.2">
      <c r="A51" s="25">
        <v>50</v>
      </c>
      <c r="B51" s="25">
        <v>1402</v>
      </c>
      <c r="C51" s="25">
        <v>14</v>
      </c>
      <c r="D51" s="26" t="s">
        <v>12</v>
      </c>
      <c r="E51" s="26">
        <v>585</v>
      </c>
      <c r="F51" s="26">
        <f t="shared" si="8"/>
        <v>643.5</v>
      </c>
      <c r="G51" s="26">
        <v>28800</v>
      </c>
      <c r="H51" s="38">
        <f t="shared" si="9"/>
        <v>16848000</v>
      </c>
      <c r="I51" s="39">
        <f t="shared" si="10"/>
        <v>18027360</v>
      </c>
      <c r="J51" s="39">
        <f t="shared" si="11"/>
        <v>13478400</v>
      </c>
      <c r="K51" s="40">
        <f t="shared" si="12"/>
        <v>45000</v>
      </c>
      <c r="L51" s="39">
        <f t="shared" si="13"/>
        <v>1930500</v>
      </c>
      <c r="M51" s="25" t="s">
        <v>15</v>
      </c>
      <c r="N51" s="19"/>
      <c r="O51" s="19" t="e">
        <f>O50+60</f>
        <v>#REF!</v>
      </c>
      <c r="P51" s="85" t="e">
        <f t="shared" si="14"/>
        <v>#REF!</v>
      </c>
      <c r="Q51" s="57" t="e">
        <f t="shared" si="15"/>
        <v>#REF!</v>
      </c>
    </row>
    <row r="52" spans="1:17" s="20" customFormat="1" ht="12.75" x14ac:dyDescent="0.2">
      <c r="A52" s="25">
        <v>51</v>
      </c>
      <c r="B52" s="25">
        <v>1403</v>
      </c>
      <c r="C52" s="25">
        <v>14</v>
      </c>
      <c r="D52" s="26" t="s">
        <v>20</v>
      </c>
      <c r="E52" s="26">
        <v>468</v>
      </c>
      <c r="F52" s="26">
        <f t="shared" si="8"/>
        <v>514.80000000000007</v>
      </c>
      <c r="G52" s="26">
        <v>28800</v>
      </c>
      <c r="H52" s="38">
        <f t="shared" si="9"/>
        <v>13478400</v>
      </c>
      <c r="I52" s="39">
        <f t="shared" si="10"/>
        <v>14421888</v>
      </c>
      <c r="J52" s="39">
        <f t="shared" si="11"/>
        <v>10782720</v>
      </c>
      <c r="K52" s="40">
        <f t="shared" si="12"/>
        <v>36000</v>
      </c>
      <c r="L52" s="39">
        <f t="shared" si="13"/>
        <v>1544400.0000000002</v>
      </c>
      <c r="M52" s="25" t="s">
        <v>15</v>
      </c>
      <c r="N52" s="19"/>
      <c r="O52" s="19" t="e">
        <f>O51</f>
        <v>#REF!</v>
      </c>
      <c r="P52" s="85" t="e">
        <f t="shared" si="14"/>
        <v>#REF!</v>
      </c>
      <c r="Q52" s="57" t="e">
        <f t="shared" si="15"/>
        <v>#REF!</v>
      </c>
    </row>
    <row r="53" spans="1:17" s="20" customFormat="1" ht="12.75" x14ac:dyDescent="0.2">
      <c r="A53" s="25">
        <v>52</v>
      </c>
      <c r="B53" s="25">
        <v>1404</v>
      </c>
      <c r="C53" s="25">
        <v>14</v>
      </c>
      <c r="D53" s="26" t="s">
        <v>12</v>
      </c>
      <c r="E53" s="26">
        <v>638</v>
      </c>
      <c r="F53" s="26">
        <f t="shared" si="8"/>
        <v>701.80000000000007</v>
      </c>
      <c r="G53" s="26">
        <v>28800</v>
      </c>
      <c r="H53" s="38">
        <f t="shared" si="9"/>
        <v>18374400</v>
      </c>
      <c r="I53" s="39">
        <f t="shared" si="10"/>
        <v>19660608</v>
      </c>
      <c r="J53" s="39">
        <f t="shared" si="11"/>
        <v>14699520</v>
      </c>
      <c r="K53" s="40">
        <f t="shared" si="12"/>
        <v>49000</v>
      </c>
      <c r="L53" s="39">
        <f t="shared" si="13"/>
        <v>2105400</v>
      </c>
      <c r="M53" s="25" t="s">
        <v>15</v>
      </c>
      <c r="N53" s="19"/>
      <c r="O53" s="19" t="e">
        <f>O52</f>
        <v>#REF!</v>
      </c>
      <c r="P53" s="85" t="e">
        <f t="shared" si="14"/>
        <v>#REF!</v>
      </c>
      <c r="Q53" s="57" t="e">
        <f t="shared" si="15"/>
        <v>#REF!</v>
      </c>
    </row>
    <row r="54" spans="1:17" s="20" customFormat="1" ht="12.75" x14ac:dyDescent="0.2">
      <c r="A54" s="25">
        <v>53</v>
      </c>
      <c r="B54" s="25">
        <v>1405</v>
      </c>
      <c r="C54" s="25">
        <v>14</v>
      </c>
      <c r="D54" s="26" t="s">
        <v>12</v>
      </c>
      <c r="E54" s="26">
        <v>584</v>
      </c>
      <c r="F54" s="26">
        <f t="shared" si="8"/>
        <v>642.40000000000009</v>
      </c>
      <c r="G54" s="26">
        <v>28800</v>
      </c>
      <c r="H54" s="38">
        <f t="shared" si="9"/>
        <v>16819200</v>
      </c>
      <c r="I54" s="39">
        <f t="shared" si="10"/>
        <v>17996544</v>
      </c>
      <c r="J54" s="39">
        <f t="shared" si="11"/>
        <v>13455360</v>
      </c>
      <c r="K54" s="40">
        <f t="shared" si="12"/>
        <v>45000</v>
      </c>
      <c r="L54" s="39">
        <f t="shared" si="13"/>
        <v>1927200.0000000002</v>
      </c>
      <c r="M54" s="25" t="s">
        <v>15</v>
      </c>
      <c r="N54" s="19"/>
      <c r="O54" s="19" t="e">
        <f>O53</f>
        <v>#REF!</v>
      </c>
      <c r="P54" s="85" t="e">
        <f t="shared" si="14"/>
        <v>#REF!</v>
      </c>
      <c r="Q54" s="57" t="e">
        <f t="shared" si="15"/>
        <v>#REF!</v>
      </c>
    </row>
    <row r="55" spans="1:17" s="20" customFormat="1" ht="12.75" x14ac:dyDescent="0.2">
      <c r="A55" s="25">
        <v>54</v>
      </c>
      <c r="B55" s="25">
        <v>1502</v>
      </c>
      <c r="C55" s="25">
        <v>15</v>
      </c>
      <c r="D55" s="26" t="s">
        <v>55</v>
      </c>
      <c r="E55" s="26">
        <v>669</v>
      </c>
      <c r="F55" s="26">
        <f t="shared" si="8"/>
        <v>735.90000000000009</v>
      </c>
      <c r="G55" s="26">
        <v>28800</v>
      </c>
      <c r="H55" s="38">
        <f t="shared" si="9"/>
        <v>19267200</v>
      </c>
      <c r="I55" s="39">
        <f t="shared" si="10"/>
        <v>20615904</v>
      </c>
      <c r="J55" s="39">
        <f t="shared" si="11"/>
        <v>15413760</v>
      </c>
      <c r="K55" s="40">
        <f t="shared" si="12"/>
        <v>51500</v>
      </c>
      <c r="L55" s="39">
        <f t="shared" si="13"/>
        <v>2207700.0000000005</v>
      </c>
      <c r="M55" s="25" t="s">
        <v>15</v>
      </c>
      <c r="N55" s="19"/>
      <c r="O55" s="19" t="e">
        <f>O54+60</f>
        <v>#REF!</v>
      </c>
      <c r="P55" s="85" t="e">
        <f t="shared" si="14"/>
        <v>#REF!</v>
      </c>
      <c r="Q55" s="57" t="e">
        <f t="shared" si="15"/>
        <v>#REF!</v>
      </c>
    </row>
    <row r="56" spans="1:17" s="20" customFormat="1" ht="12.75" x14ac:dyDescent="0.2">
      <c r="A56" s="25">
        <v>55</v>
      </c>
      <c r="B56" s="25">
        <v>1504</v>
      </c>
      <c r="C56" s="25">
        <v>15</v>
      </c>
      <c r="D56" s="26" t="s">
        <v>12</v>
      </c>
      <c r="E56" s="26">
        <v>638</v>
      </c>
      <c r="F56" s="26">
        <f t="shared" si="8"/>
        <v>701.80000000000007</v>
      </c>
      <c r="G56" s="26">
        <v>28800</v>
      </c>
      <c r="H56" s="38">
        <f t="shared" si="9"/>
        <v>18374400</v>
      </c>
      <c r="I56" s="39">
        <f t="shared" si="10"/>
        <v>19660608</v>
      </c>
      <c r="J56" s="39">
        <f t="shared" si="11"/>
        <v>14699520</v>
      </c>
      <c r="K56" s="40">
        <f t="shared" si="12"/>
        <v>49000</v>
      </c>
      <c r="L56" s="39">
        <f t="shared" si="13"/>
        <v>2105400</v>
      </c>
      <c r="M56" s="25" t="s">
        <v>15</v>
      </c>
      <c r="N56" s="19"/>
      <c r="O56" s="19" t="e">
        <f>O55</f>
        <v>#REF!</v>
      </c>
      <c r="P56" s="85" t="e">
        <f t="shared" si="14"/>
        <v>#REF!</v>
      </c>
      <c r="Q56" s="57" t="e">
        <f t="shared" si="15"/>
        <v>#REF!</v>
      </c>
    </row>
    <row r="57" spans="1:17" s="20" customFormat="1" ht="12.75" x14ac:dyDescent="0.2">
      <c r="A57" s="25">
        <v>56</v>
      </c>
      <c r="B57" s="25">
        <v>1505</v>
      </c>
      <c r="C57" s="25">
        <v>15</v>
      </c>
      <c r="D57" s="26" t="s">
        <v>12</v>
      </c>
      <c r="E57" s="26">
        <v>584</v>
      </c>
      <c r="F57" s="26">
        <f t="shared" si="8"/>
        <v>642.40000000000009</v>
      </c>
      <c r="G57" s="26">
        <v>28800</v>
      </c>
      <c r="H57" s="38">
        <f t="shared" si="9"/>
        <v>16819200</v>
      </c>
      <c r="I57" s="39">
        <f t="shared" si="10"/>
        <v>17996544</v>
      </c>
      <c r="J57" s="39">
        <f t="shared" si="11"/>
        <v>13455360</v>
      </c>
      <c r="K57" s="40">
        <f t="shared" si="12"/>
        <v>45000</v>
      </c>
      <c r="L57" s="39">
        <f t="shared" si="13"/>
        <v>1927200.0000000002</v>
      </c>
      <c r="M57" s="25" t="s">
        <v>15</v>
      </c>
      <c r="N57" s="19"/>
      <c r="O57" s="19" t="e">
        <f>O56</f>
        <v>#REF!</v>
      </c>
      <c r="P57" s="85" t="e">
        <f t="shared" si="14"/>
        <v>#REF!</v>
      </c>
      <c r="Q57" s="57" t="e">
        <f t="shared" si="15"/>
        <v>#REF!</v>
      </c>
    </row>
    <row r="58" spans="1:17" s="20" customFormat="1" ht="12.75" x14ac:dyDescent="0.2">
      <c r="A58" s="25">
        <v>57</v>
      </c>
      <c r="B58" s="25">
        <v>1602</v>
      </c>
      <c r="C58" s="25">
        <v>16</v>
      </c>
      <c r="D58" s="26" t="s">
        <v>12</v>
      </c>
      <c r="E58" s="26">
        <v>585</v>
      </c>
      <c r="F58" s="26">
        <f t="shared" si="8"/>
        <v>643.5</v>
      </c>
      <c r="G58" s="26">
        <v>29200</v>
      </c>
      <c r="H58" s="38">
        <f t="shared" si="9"/>
        <v>17082000</v>
      </c>
      <c r="I58" s="39">
        <f t="shared" si="10"/>
        <v>18277740</v>
      </c>
      <c r="J58" s="39">
        <f t="shared" si="11"/>
        <v>13665600</v>
      </c>
      <c r="K58" s="40">
        <f t="shared" si="12"/>
        <v>45500</v>
      </c>
      <c r="L58" s="39">
        <f t="shared" si="13"/>
        <v>1930500</v>
      </c>
      <c r="M58" s="25" t="s">
        <v>15</v>
      </c>
      <c r="N58" s="19"/>
      <c r="O58" s="19" t="e">
        <f>O57+60</f>
        <v>#REF!</v>
      </c>
      <c r="P58" s="85" t="e">
        <f t="shared" si="14"/>
        <v>#REF!</v>
      </c>
      <c r="Q58" s="57" t="e">
        <f t="shared" si="15"/>
        <v>#REF!</v>
      </c>
    </row>
    <row r="59" spans="1:17" s="20" customFormat="1" ht="12.75" x14ac:dyDescent="0.2">
      <c r="A59" s="25">
        <v>58</v>
      </c>
      <c r="B59" s="25">
        <v>1603</v>
      </c>
      <c r="C59" s="25">
        <v>16</v>
      </c>
      <c r="D59" s="26" t="s">
        <v>20</v>
      </c>
      <c r="E59" s="26">
        <v>468</v>
      </c>
      <c r="F59" s="26">
        <f t="shared" si="8"/>
        <v>514.80000000000007</v>
      </c>
      <c r="G59" s="26">
        <v>29200</v>
      </c>
      <c r="H59" s="38">
        <f t="shared" si="9"/>
        <v>13665600</v>
      </c>
      <c r="I59" s="39">
        <f t="shared" si="10"/>
        <v>14622192</v>
      </c>
      <c r="J59" s="39">
        <f t="shared" si="11"/>
        <v>10932480</v>
      </c>
      <c r="K59" s="40">
        <f t="shared" si="12"/>
        <v>36500</v>
      </c>
      <c r="L59" s="39">
        <f t="shared" si="13"/>
        <v>1544400.0000000002</v>
      </c>
      <c r="M59" s="25" t="s">
        <v>15</v>
      </c>
      <c r="N59" s="19"/>
      <c r="O59" s="19" t="e">
        <f>O58</f>
        <v>#REF!</v>
      </c>
      <c r="P59" s="85" t="e">
        <f t="shared" si="14"/>
        <v>#REF!</v>
      </c>
      <c r="Q59" s="57" t="e">
        <f t="shared" si="15"/>
        <v>#REF!</v>
      </c>
    </row>
    <row r="60" spans="1:17" s="20" customFormat="1" ht="12.75" x14ac:dyDescent="0.2">
      <c r="A60" s="25">
        <v>59</v>
      </c>
      <c r="B60" s="25">
        <v>1604</v>
      </c>
      <c r="C60" s="25">
        <v>16</v>
      </c>
      <c r="D60" s="26" t="s">
        <v>12</v>
      </c>
      <c r="E60" s="26">
        <v>638</v>
      </c>
      <c r="F60" s="26">
        <f t="shared" si="8"/>
        <v>701.80000000000007</v>
      </c>
      <c r="G60" s="26">
        <v>29200</v>
      </c>
      <c r="H60" s="38">
        <f t="shared" si="9"/>
        <v>18629600</v>
      </c>
      <c r="I60" s="39">
        <f t="shared" si="10"/>
        <v>19933672</v>
      </c>
      <c r="J60" s="39">
        <f t="shared" si="11"/>
        <v>14903680</v>
      </c>
      <c r="K60" s="40">
        <f t="shared" si="12"/>
        <v>50000</v>
      </c>
      <c r="L60" s="39">
        <f t="shared" si="13"/>
        <v>2105400</v>
      </c>
      <c r="M60" s="25" t="s">
        <v>15</v>
      </c>
      <c r="N60" s="19"/>
      <c r="O60" s="19" t="e">
        <f>O59</f>
        <v>#REF!</v>
      </c>
      <c r="P60" s="85" t="e">
        <f t="shared" si="14"/>
        <v>#REF!</v>
      </c>
      <c r="Q60" s="57" t="e">
        <f t="shared" si="15"/>
        <v>#REF!</v>
      </c>
    </row>
    <row r="61" spans="1:17" s="20" customFormat="1" ht="12.75" x14ac:dyDescent="0.2">
      <c r="A61" s="25">
        <v>60</v>
      </c>
      <c r="B61" s="25">
        <v>1605</v>
      </c>
      <c r="C61" s="25">
        <v>16</v>
      </c>
      <c r="D61" s="26" t="s">
        <v>12</v>
      </c>
      <c r="E61" s="26">
        <v>584</v>
      </c>
      <c r="F61" s="26">
        <f t="shared" si="8"/>
        <v>642.40000000000009</v>
      </c>
      <c r="G61" s="26">
        <v>29200</v>
      </c>
      <c r="H61" s="38">
        <f t="shared" si="9"/>
        <v>17052800</v>
      </c>
      <c r="I61" s="39">
        <f t="shared" si="10"/>
        <v>18246496</v>
      </c>
      <c r="J61" s="39">
        <f t="shared" si="11"/>
        <v>13642240</v>
      </c>
      <c r="K61" s="40">
        <f t="shared" si="12"/>
        <v>45500</v>
      </c>
      <c r="L61" s="39">
        <f t="shared" si="13"/>
        <v>1927200.0000000002</v>
      </c>
      <c r="M61" s="25" t="s">
        <v>15</v>
      </c>
      <c r="N61" s="19"/>
      <c r="O61" s="19" t="e">
        <f>O60</f>
        <v>#REF!</v>
      </c>
      <c r="P61" s="85" t="e">
        <f t="shared" si="14"/>
        <v>#REF!</v>
      </c>
      <c r="Q61" s="57" t="e">
        <f t="shared" si="15"/>
        <v>#REF!</v>
      </c>
    </row>
    <row r="62" spans="1:17" x14ac:dyDescent="0.3">
      <c r="A62" s="51" t="s">
        <v>19</v>
      </c>
      <c r="B62" s="52"/>
      <c r="C62" s="52"/>
      <c r="D62" s="53"/>
      <c r="E62" s="27">
        <f>SUM(E2:E61)</f>
        <v>35359</v>
      </c>
      <c r="F62" s="27">
        <f>SUM(F2:F61)</f>
        <v>38894.900000000009</v>
      </c>
      <c r="G62" s="41"/>
      <c r="H62" s="42">
        <f>SUM(H2:H61)</f>
        <v>1005544000</v>
      </c>
      <c r="I62" s="42">
        <f>SUM(I2:I61)</f>
        <v>1075932080</v>
      </c>
      <c r="J62" s="42">
        <f>SUM(J2:J61)</f>
        <v>804435200</v>
      </c>
      <c r="K62" s="43"/>
      <c r="L62" s="44">
        <f>SUM(L2:L61)</f>
        <v>116684700</v>
      </c>
      <c r="M62" s="45"/>
      <c r="N62" s="3"/>
      <c r="O62" s="19"/>
      <c r="P62" s="86" t="e">
        <f>SUM(P2:P61)</f>
        <v>#REF!</v>
      </c>
      <c r="Q62" s="87" t="e">
        <f>SUM(Q2:Q61)</f>
        <v>#REF!</v>
      </c>
    </row>
    <row r="63" spans="1:17" x14ac:dyDescent="0.3">
      <c r="F63" s="30"/>
      <c r="O63" s="19"/>
    </row>
    <row r="64" spans="1:17" x14ac:dyDescent="0.3">
      <c r="O64" s="19"/>
    </row>
    <row r="65" spans="15:15" x14ac:dyDescent="0.3">
      <c r="O65" s="19"/>
    </row>
  </sheetData>
  <mergeCells count="1">
    <mergeCell ref="A62:D6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C07F-B4FE-493D-898B-070374730D80}">
  <dimension ref="A1:Q38"/>
  <sheetViews>
    <sheetView topLeftCell="A25" zoomScale="175" zoomScaleNormal="175" workbookViewId="0">
      <selection activeCell="L32" sqref="L32"/>
    </sheetView>
  </sheetViews>
  <sheetFormatPr defaultRowHeight="16.5" x14ac:dyDescent="0.3"/>
  <cols>
    <col min="1" max="1" width="5" style="28" customWidth="1"/>
    <col min="2" max="2" width="4.85546875" style="28" customWidth="1"/>
    <col min="3" max="3" width="4.140625" style="28" customWidth="1"/>
    <col min="4" max="4" width="6.5703125" style="29" customWidth="1"/>
    <col min="5" max="5" width="6.28515625" style="29" customWidth="1"/>
    <col min="6" max="6" width="5.5703125" style="17" customWidth="1"/>
    <col min="7" max="7" width="6.7109375" style="17" customWidth="1"/>
    <col min="8" max="10" width="11.140625" style="17" customWidth="1"/>
    <col min="11" max="11" width="6.85546875" style="17" customWidth="1"/>
    <col min="12" max="12" width="10.5703125" style="17" customWidth="1"/>
    <col min="13" max="13" width="6.7109375" style="17" customWidth="1"/>
    <col min="14" max="14" width="15" style="18" customWidth="1"/>
    <col min="15" max="15" width="9.140625" style="18"/>
    <col min="16" max="16" width="16.140625" style="17" bestFit="1" customWidth="1"/>
    <col min="17" max="17" width="13.7109375" style="17" bestFit="1" customWidth="1"/>
    <col min="18" max="16384" width="9.140625" style="17"/>
  </cols>
  <sheetData>
    <row r="1" spans="1:17" ht="60.75" customHeight="1" x14ac:dyDescent="0.3">
      <c r="A1" s="21" t="s">
        <v>1</v>
      </c>
      <c r="B1" s="24" t="s">
        <v>0</v>
      </c>
      <c r="C1" s="24" t="s">
        <v>3</v>
      </c>
      <c r="D1" s="24" t="s">
        <v>2</v>
      </c>
      <c r="E1" s="24" t="s">
        <v>16</v>
      </c>
      <c r="F1" s="24" t="s">
        <v>4</v>
      </c>
      <c r="G1" s="24" t="s">
        <v>36</v>
      </c>
      <c r="H1" s="24" t="s">
        <v>37</v>
      </c>
      <c r="I1" s="24" t="s">
        <v>38</v>
      </c>
      <c r="J1" s="37" t="s">
        <v>21</v>
      </c>
      <c r="K1" s="24" t="s">
        <v>39</v>
      </c>
      <c r="L1" s="24" t="s">
        <v>40</v>
      </c>
      <c r="M1" s="24" t="s">
        <v>13</v>
      </c>
    </row>
    <row r="2" spans="1:17" s="20" customFormat="1" ht="12.75" x14ac:dyDescent="0.2">
      <c r="A2" s="25">
        <v>1</v>
      </c>
      <c r="B2" s="25">
        <v>101</v>
      </c>
      <c r="C2" s="25">
        <v>1</v>
      </c>
      <c r="D2" s="26" t="s">
        <v>12</v>
      </c>
      <c r="E2" s="26">
        <v>586</v>
      </c>
      <c r="F2" s="26">
        <f>E2*1.1</f>
        <v>644.6</v>
      </c>
      <c r="G2" s="26">
        <v>28000</v>
      </c>
      <c r="H2" s="38">
        <v>0</v>
      </c>
      <c r="I2" s="39">
        <f>ROUND(H2*1.07,0)</f>
        <v>0</v>
      </c>
      <c r="J2" s="39">
        <f>H2*0.8</f>
        <v>0</v>
      </c>
      <c r="K2" s="40">
        <f>MROUND((I2*0.03/12),500)</f>
        <v>0</v>
      </c>
      <c r="L2" s="39">
        <f>F2*3000</f>
        <v>1933800</v>
      </c>
      <c r="M2" s="25" t="s">
        <v>14</v>
      </c>
      <c r="N2" s="19"/>
      <c r="O2" s="19">
        <v>27500</v>
      </c>
      <c r="P2" s="85">
        <f>E2*O2</f>
        <v>16115000</v>
      </c>
      <c r="Q2" s="57">
        <f>ROUND(P2*1.07,0)</f>
        <v>17243050</v>
      </c>
    </row>
    <row r="3" spans="1:17" s="20" customFormat="1" ht="12.75" x14ac:dyDescent="0.2">
      <c r="A3" s="25">
        <v>2</v>
      </c>
      <c r="B3" s="25">
        <v>102</v>
      </c>
      <c r="C3" s="25">
        <v>1</v>
      </c>
      <c r="D3" s="26" t="s">
        <v>12</v>
      </c>
      <c r="E3" s="26">
        <v>585</v>
      </c>
      <c r="F3" s="26">
        <f t="shared" ref="F3:F32" si="0">E3*1.1</f>
        <v>643.5</v>
      </c>
      <c r="G3" s="26">
        <f t="shared" ref="G3:G7" si="1">G2</f>
        <v>28000</v>
      </c>
      <c r="H3" s="38">
        <v>0</v>
      </c>
      <c r="I3" s="39">
        <f t="shared" ref="I3:I32" si="2">ROUND(H3*1.07,0)</f>
        <v>0</v>
      </c>
      <c r="J3" s="39">
        <f t="shared" ref="J3:J32" si="3">H3*0.8</f>
        <v>0</v>
      </c>
      <c r="K3" s="40">
        <f t="shared" ref="K3:K32" si="4">MROUND((I3*0.03/12),500)</f>
        <v>0</v>
      </c>
      <c r="L3" s="39">
        <f t="shared" ref="L3:L32" si="5">F3*3000</f>
        <v>1930500</v>
      </c>
      <c r="M3" s="25" t="s">
        <v>14</v>
      </c>
      <c r="N3" s="19"/>
      <c r="O3" s="19">
        <f>O2</f>
        <v>27500</v>
      </c>
      <c r="P3" s="85">
        <f t="shared" ref="P3:P32" si="6">E3*O3</f>
        <v>16087500</v>
      </c>
      <c r="Q3" s="57">
        <f t="shared" ref="Q3:Q32" si="7">ROUND(P3*1.07,0)</f>
        <v>17213625</v>
      </c>
    </row>
    <row r="4" spans="1:17" s="20" customFormat="1" ht="12.75" x14ac:dyDescent="0.2">
      <c r="A4" s="25">
        <v>3</v>
      </c>
      <c r="B4" s="25">
        <v>105</v>
      </c>
      <c r="C4" s="25">
        <v>1</v>
      </c>
      <c r="D4" s="26" t="s">
        <v>12</v>
      </c>
      <c r="E4" s="26">
        <v>584</v>
      </c>
      <c r="F4" s="26">
        <f t="shared" si="0"/>
        <v>642.40000000000009</v>
      </c>
      <c r="G4" s="26" t="e">
        <f>#REF!</f>
        <v>#REF!</v>
      </c>
      <c r="H4" s="38">
        <v>0</v>
      </c>
      <c r="I4" s="39">
        <f t="shared" si="2"/>
        <v>0</v>
      </c>
      <c r="J4" s="39">
        <f t="shared" si="3"/>
        <v>0</v>
      </c>
      <c r="K4" s="40">
        <f t="shared" si="4"/>
        <v>0</v>
      </c>
      <c r="L4" s="39">
        <f t="shared" si="5"/>
        <v>1927200.0000000002</v>
      </c>
      <c r="M4" s="25" t="s">
        <v>14</v>
      </c>
      <c r="N4" s="19"/>
      <c r="O4" s="19" t="e">
        <f>#REF!</f>
        <v>#REF!</v>
      </c>
      <c r="P4" s="85" t="e">
        <f t="shared" si="6"/>
        <v>#REF!</v>
      </c>
      <c r="Q4" s="57" t="e">
        <f t="shared" si="7"/>
        <v>#REF!</v>
      </c>
    </row>
    <row r="5" spans="1:17" s="20" customFormat="1" ht="12.75" x14ac:dyDescent="0.2">
      <c r="A5" s="25">
        <v>4</v>
      </c>
      <c r="B5" s="25">
        <v>106</v>
      </c>
      <c r="C5" s="25">
        <v>1</v>
      </c>
      <c r="D5" s="26" t="s">
        <v>12</v>
      </c>
      <c r="E5" s="26">
        <v>584</v>
      </c>
      <c r="F5" s="26">
        <f t="shared" si="0"/>
        <v>642.40000000000009</v>
      </c>
      <c r="G5" s="26" t="e">
        <f t="shared" si="1"/>
        <v>#REF!</v>
      </c>
      <c r="H5" s="38">
        <v>0</v>
      </c>
      <c r="I5" s="39">
        <f t="shared" si="2"/>
        <v>0</v>
      </c>
      <c r="J5" s="39">
        <f t="shared" si="3"/>
        <v>0</v>
      </c>
      <c r="K5" s="40">
        <f t="shared" si="4"/>
        <v>0</v>
      </c>
      <c r="L5" s="39">
        <f t="shared" si="5"/>
        <v>1927200.0000000002</v>
      </c>
      <c r="M5" s="25" t="s">
        <v>14</v>
      </c>
      <c r="N5" s="19"/>
      <c r="O5" s="19" t="e">
        <f>O4</f>
        <v>#REF!</v>
      </c>
      <c r="P5" s="85" t="e">
        <f t="shared" si="6"/>
        <v>#REF!</v>
      </c>
      <c r="Q5" s="57" t="e">
        <f t="shared" si="7"/>
        <v>#REF!</v>
      </c>
    </row>
    <row r="6" spans="1:17" s="20" customFormat="1" ht="12.75" x14ac:dyDescent="0.2">
      <c r="A6" s="25">
        <v>5</v>
      </c>
      <c r="B6" s="25">
        <v>201</v>
      </c>
      <c r="C6" s="25">
        <v>2</v>
      </c>
      <c r="D6" s="26" t="s">
        <v>12</v>
      </c>
      <c r="E6" s="26">
        <v>586</v>
      </c>
      <c r="F6" s="26">
        <f t="shared" si="0"/>
        <v>644.6</v>
      </c>
      <c r="G6" s="26" t="e">
        <f>#REF!</f>
        <v>#REF!</v>
      </c>
      <c r="H6" s="38">
        <v>0</v>
      </c>
      <c r="I6" s="39">
        <f t="shared" si="2"/>
        <v>0</v>
      </c>
      <c r="J6" s="39">
        <f t="shared" si="3"/>
        <v>0</v>
      </c>
      <c r="K6" s="40">
        <f t="shared" si="4"/>
        <v>0</v>
      </c>
      <c r="L6" s="39">
        <f t="shared" si="5"/>
        <v>1933800</v>
      </c>
      <c r="M6" s="25" t="s">
        <v>14</v>
      </c>
      <c r="N6" s="19"/>
      <c r="O6" s="19" t="e">
        <f>#REF!+60</f>
        <v>#REF!</v>
      </c>
      <c r="P6" s="85" t="e">
        <f t="shared" si="6"/>
        <v>#REF!</v>
      </c>
      <c r="Q6" s="57" t="e">
        <f t="shared" si="7"/>
        <v>#REF!</v>
      </c>
    </row>
    <row r="7" spans="1:17" s="20" customFormat="1" ht="12.75" x14ac:dyDescent="0.2">
      <c r="A7" s="25">
        <v>6</v>
      </c>
      <c r="B7" s="25">
        <v>202</v>
      </c>
      <c r="C7" s="25">
        <v>2</v>
      </c>
      <c r="D7" s="26" t="s">
        <v>12</v>
      </c>
      <c r="E7" s="26">
        <v>585</v>
      </c>
      <c r="F7" s="26">
        <f t="shared" si="0"/>
        <v>643.5</v>
      </c>
      <c r="G7" s="26" t="e">
        <f t="shared" si="1"/>
        <v>#REF!</v>
      </c>
      <c r="H7" s="38">
        <v>0</v>
      </c>
      <c r="I7" s="39">
        <f t="shared" si="2"/>
        <v>0</v>
      </c>
      <c r="J7" s="39">
        <f t="shared" si="3"/>
        <v>0</v>
      </c>
      <c r="K7" s="40">
        <f t="shared" si="4"/>
        <v>0</v>
      </c>
      <c r="L7" s="39">
        <f t="shared" si="5"/>
        <v>1930500</v>
      </c>
      <c r="M7" s="25" t="s">
        <v>14</v>
      </c>
      <c r="N7" s="19"/>
      <c r="O7" s="19" t="e">
        <f>O6</f>
        <v>#REF!</v>
      </c>
      <c r="P7" s="85" t="e">
        <f t="shared" si="6"/>
        <v>#REF!</v>
      </c>
      <c r="Q7" s="57" t="e">
        <f t="shared" si="7"/>
        <v>#REF!</v>
      </c>
    </row>
    <row r="8" spans="1:17" s="20" customFormat="1" ht="12.75" x14ac:dyDescent="0.2">
      <c r="A8" s="25">
        <v>7</v>
      </c>
      <c r="B8" s="25">
        <v>205</v>
      </c>
      <c r="C8" s="25">
        <v>2</v>
      </c>
      <c r="D8" s="26" t="s">
        <v>12</v>
      </c>
      <c r="E8" s="26">
        <v>584</v>
      </c>
      <c r="F8" s="26">
        <f t="shared" si="0"/>
        <v>642.40000000000009</v>
      </c>
      <c r="G8" s="26" t="e">
        <f>#REF!</f>
        <v>#REF!</v>
      </c>
      <c r="H8" s="38">
        <v>0</v>
      </c>
      <c r="I8" s="39">
        <f t="shared" si="2"/>
        <v>0</v>
      </c>
      <c r="J8" s="39">
        <f t="shared" si="3"/>
        <v>0</v>
      </c>
      <c r="K8" s="40">
        <f t="shared" si="4"/>
        <v>0</v>
      </c>
      <c r="L8" s="39">
        <f t="shared" si="5"/>
        <v>1927200.0000000002</v>
      </c>
      <c r="M8" s="25" t="s">
        <v>14</v>
      </c>
      <c r="N8" s="19"/>
      <c r="O8" s="19" t="e">
        <f>#REF!</f>
        <v>#REF!</v>
      </c>
      <c r="P8" s="85" t="e">
        <f t="shared" si="6"/>
        <v>#REF!</v>
      </c>
      <c r="Q8" s="57" t="e">
        <f t="shared" si="7"/>
        <v>#REF!</v>
      </c>
    </row>
    <row r="9" spans="1:17" s="20" customFormat="1" ht="12.75" x14ac:dyDescent="0.2">
      <c r="A9" s="25">
        <v>8</v>
      </c>
      <c r="B9" s="25">
        <v>206</v>
      </c>
      <c r="C9" s="25">
        <v>2</v>
      </c>
      <c r="D9" s="26" t="s">
        <v>12</v>
      </c>
      <c r="E9" s="26">
        <v>584</v>
      </c>
      <c r="F9" s="26">
        <f t="shared" si="0"/>
        <v>642.40000000000009</v>
      </c>
      <c r="G9" s="26" t="e">
        <f t="shared" ref="G9:G25" si="8">G8</f>
        <v>#REF!</v>
      </c>
      <c r="H9" s="38">
        <v>0</v>
      </c>
      <c r="I9" s="39">
        <f t="shared" si="2"/>
        <v>0</v>
      </c>
      <c r="J9" s="39">
        <f t="shared" si="3"/>
        <v>0</v>
      </c>
      <c r="K9" s="40">
        <f t="shared" si="4"/>
        <v>0</v>
      </c>
      <c r="L9" s="39">
        <f t="shared" si="5"/>
        <v>1927200.0000000002</v>
      </c>
      <c r="M9" s="25" t="s">
        <v>14</v>
      </c>
      <c r="N9" s="19"/>
      <c r="O9" s="19" t="e">
        <f>O8</f>
        <v>#REF!</v>
      </c>
      <c r="P9" s="85" t="e">
        <f t="shared" si="6"/>
        <v>#REF!</v>
      </c>
      <c r="Q9" s="57" t="e">
        <f t="shared" si="7"/>
        <v>#REF!</v>
      </c>
    </row>
    <row r="10" spans="1:17" s="20" customFormat="1" ht="12.75" x14ac:dyDescent="0.2">
      <c r="A10" s="25">
        <v>9</v>
      </c>
      <c r="B10" s="25">
        <v>301</v>
      </c>
      <c r="C10" s="25">
        <v>3</v>
      </c>
      <c r="D10" s="26" t="s">
        <v>12</v>
      </c>
      <c r="E10" s="26">
        <v>586</v>
      </c>
      <c r="F10" s="26">
        <f t="shared" si="0"/>
        <v>644.6</v>
      </c>
      <c r="G10" s="26" t="e">
        <f>#REF!</f>
        <v>#REF!</v>
      </c>
      <c r="H10" s="38">
        <v>0</v>
      </c>
      <c r="I10" s="39">
        <f t="shared" si="2"/>
        <v>0</v>
      </c>
      <c r="J10" s="39">
        <f t="shared" si="3"/>
        <v>0</v>
      </c>
      <c r="K10" s="40">
        <f t="shared" si="4"/>
        <v>0</v>
      </c>
      <c r="L10" s="39">
        <f t="shared" si="5"/>
        <v>1933800</v>
      </c>
      <c r="M10" s="25" t="s">
        <v>14</v>
      </c>
      <c r="N10" s="19"/>
      <c r="O10" s="19" t="e">
        <f>#REF!+60</f>
        <v>#REF!</v>
      </c>
      <c r="P10" s="85" t="e">
        <f t="shared" si="6"/>
        <v>#REF!</v>
      </c>
      <c r="Q10" s="57" t="e">
        <f t="shared" si="7"/>
        <v>#REF!</v>
      </c>
    </row>
    <row r="11" spans="1:17" s="20" customFormat="1" ht="12.75" x14ac:dyDescent="0.2">
      <c r="A11" s="25">
        <v>10</v>
      </c>
      <c r="B11" s="25">
        <v>302</v>
      </c>
      <c r="C11" s="25">
        <v>3</v>
      </c>
      <c r="D11" s="26" t="s">
        <v>12</v>
      </c>
      <c r="E11" s="26">
        <v>585</v>
      </c>
      <c r="F11" s="26">
        <f t="shared" si="0"/>
        <v>643.5</v>
      </c>
      <c r="G11" s="26" t="e">
        <f t="shared" si="8"/>
        <v>#REF!</v>
      </c>
      <c r="H11" s="38">
        <v>0</v>
      </c>
      <c r="I11" s="39">
        <f t="shared" si="2"/>
        <v>0</v>
      </c>
      <c r="J11" s="39">
        <f t="shared" si="3"/>
        <v>0</v>
      </c>
      <c r="K11" s="40">
        <f t="shared" si="4"/>
        <v>0</v>
      </c>
      <c r="L11" s="39">
        <f t="shared" si="5"/>
        <v>1930500</v>
      </c>
      <c r="M11" s="25" t="s">
        <v>14</v>
      </c>
      <c r="N11" s="19"/>
      <c r="O11" s="19" t="e">
        <f>O10</f>
        <v>#REF!</v>
      </c>
      <c r="P11" s="85" t="e">
        <f t="shared" si="6"/>
        <v>#REF!</v>
      </c>
      <c r="Q11" s="57" t="e">
        <f t="shared" si="7"/>
        <v>#REF!</v>
      </c>
    </row>
    <row r="12" spans="1:17" s="20" customFormat="1" ht="12.75" x14ac:dyDescent="0.2">
      <c r="A12" s="25">
        <v>11</v>
      </c>
      <c r="B12" s="25">
        <v>305</v>
      </c>
      <c r="C12" s="25">
        <v>3</v>
      </c>
      <c r="D12" s="26" t="s">
        <v>12</v>
      </c>
      <c r="E12" s="26">
        <v>584</v>
      </c>
      <c r="F12" s="26">
        <f t="shared" si="0"/>
        <v>642.40000000000009</v>
      </c>
      <c r="G12" s="26" t="e">
        <f>#REF!</f>
        <v>#REF!</v>
      </c>
      <c r="H12" s="38">
        <v>0</v>
      </c>
      <c r="I12" s="39">
        <f t="shared" si="2"/>
        <v>0</v>
      </c>
      <c r="J12" s="39">
        <f t="shared" si="3"/>
        <v>0</v>
      </c>
      <c r="K12" s="40">
        <f t="shared" si="4"/>
        <v>0</v>
      </c>
      <c r="L12" s="39">
        <f t="shared" si="5"/>
        <v>1927200.0000000002</v>
      </c>
      <c r="M12" s="25" t="s">
        <v>14</v>
      </c>
      <c r="N12" s="19"/>
      <c r="O12" s="19" t="e">
        <f>#REF!</f>
        <v>#REF!</v>
      </c>
      <c r="P12" s="85" t="e">
        <f t="shared" si="6"/>
        <v>#REF!</v>
      </c>
      <c r="Q12" s="57" t="e">
        <f t="shared" si="7"/>
        <v>#REF!</v>
      </c>
    </row>
    <row r="13" spans="1:17" s="20" customFormat="1" ht="12.75" x14ac:dyDescent="0.2">
      <c r="A13" s="25">
        <v>12</v>
      </c>
      <c r="B13" s="25">
        <v>306</v>
      </c>
      <c r="C13" s="25">
        <v>3</v>
      </c>
      <c r="D13" s="26" t="s">
        <v>12</v>
      </c>
      <c r="E13" s="26">
        <v>584</v>
      </c>
      <c r="F13" s="26">
        <f t="shared" si="0"/>
        <v>642.40000000000009</v>
      </c>
      <c r="G13" s="26" t="e">
        <f t="shared" si="8"/>
        <v>#REF!</v>
      </c>
      <c r="H13" s="38">
        <v>0</v>
      </c>
      <c r="I13" s="39">
        <f t="shared" si="2"/>
        <v>0</v>
      </c>
      <c r="J13" s="39">
        <f t="shared" si="3"/>
        <v>0</v>
      </c>
      <c r="K13" s="40">
        <f t="shared" si="4"/>
        <v>0</v>
      </c>
      <c r="L13" s="39">
        <f t="shared" si="5"/>
        <v>1927200.0000000002</v>
      </c>
      <c r="M13" s="25" t="s">
        <v>14</v>
      </c>
      <c r="N13" s="19"/>
      <c r="O13" s="19" t="e">
        <f>O12</f>
        <v>#REF!</v>
      </c>
      <c r="P13" s="85" t="e">
        <f t="shared" si="6"/>
        <v>#REF!</v>
      </c>
      <c r="Q13" s="57" t="e">
        <f t="shared" si="7"/>
        <v>#REF!</v>
      </c>
    </row>
    <row r="14" spans="1:17" s="20" customFormat="1" ht="12.75" x14ac:dyDescent="0.2">
      <c r="A14" s="25">
        <v>13</v>
      </c>
      <c r="B14" s="25">
        <v>401</v>
      </c>
      <c r="C14" s="25">
        <v>4</v>
      </c>
      <c r="D14" s="26" t="s">
        <v>12</v>
      </c>
      <c r="E14" s="26">
        <v>586</v>
      </c>
      <c r="F14" s="26">
        <f t="shared" si="0"/>
        <v>644.6</v>
      </c>
      <c r="G14" s="26" t="e">
        <f>#REF!</f>
        <v>#REF!</v>
      </c>
      <c r="H14" s="38">
        <v>0</v>
      </c>
      <c r="I14" s="39">
        <f t="shared" si="2"/>
        <v>0</v>
      </c>
      <c r="J14" s="39">
        <f t="shared" si="3"/>
        <v>0</v>
      </c>
      <c r="K14" s="40">
        <f t="shared" si="4"/>
        <v>0</v>
      </c>
      <c r="L14" s="39">
        <f t="shared" si="5"/>
        <v>1933800</v>
      </c>
      <c r="M14" s="25" t="s">
        <v>14</v>
      </c>
      <c r="N14" s="19"/>
      <c r="O14" s="19" t="e">
        <f>#REF!+60</f>
        <v>#REF!</v>
      </c>
      <c r="P14" s="85" t="e">
        <f t="shared" si="6"/>
        <v>#REF!</v>
      </c>
      <c r="Q14" s="57" t="e">
        <f t="shared" si="7"/>
        <v>#REF!</v>
      </c>
    </row>
    <row r="15" spans="1:17" s="20" customFormat="1" ht="12.75" x14ac:dyDescent="0.2">
      <c r="A15" s="25">
        <v>14</v>
      </c>
      <c r="B15" s="25">
        <v>402</v>
      </c>
      <c r="C15" s="25">
        <v>4</v>
      </c>
      <c r="D15" s="26" t="s">
        <v>12</v>
      </c>
      <c r="E15" s="26">
        <v>585</v>
      </c>
      <c r="F15" s="26">
        <f t="shared" si="0"/>
        <v>643.5</v>
      </c>
      <c r="G15" s="26" t="e">
        <f t="shared" si="8"/>
        <v>#REF!</v>
      </c>
      <c r="H15" s="38">
        <v>0</v>
      </c>
      <c r="I15" s="39">
        <f t="shared" si="2"/>
        <v>0</v>
      </c>
      <c r="J15" s="39">
        <f t="shared" si="3"/>
        <v>0</v>
      </c>
      <c r="K15" s="40">
        <f t="shared" si="4"/>
        <v>0</v>
      </c>
      <c r="L15" s="39">
        <f t="shared" si="5"/>
        <v>1930500</v>
      </c>
      <c r="M15" s="25" t="s">
        <v>14</v>
      </c>
      <c r="N15" s="19"/>
      <c r="O15" s="19" t="e">
        <f>O14</f>
        <v>#REF!</v>
      </c>
      <c r="P15" s="85" t="e">
        <f t="shared" si="6"/>
        <v>#REF!</v>
      </c>
      <c r="Q15" s="57" t="e">
        <f t="shared" si="7"/>
        <v>#REF!</v>
      </c>
    </row>
    <row r="16" spans="1:17" s="20" customFormat="1" ht="12.75" x14ac:dyDescent="0.2">
      <c r="A16" s="25">
        <v>15</v>
      </c>
      <c r="B16" s="25">
        <v>405</v>
      </c>
      <c r="C16" s="25">
        <v>4</v>
      </c>
      <c r="D16" s="26" t="s">
        <v>12</v>
      </c>
      <c r="E16" s="26">
        <v>584</v>
      </c>
      <c r="F16" s="26">
        <f t="shared" si="0"/>
        <v>642.40000000000009</v>
      </c>
      <c r="G16" s="26" t="e">
        <f>#REF!</f>
        <v>#REF!</v>
      </c>
      <c r="H16" s="38">
        <v>0</v>
      </c>
      <c r="I16" s="39">
        <f t="shared" si="2"/>
        <v>0</v>
      </c>
      <c r="J16" s="39">
        <f t="shared" si="3"/>
        <v>0</v>
      </c>
      <c r="K16" s="40">
        <f t="shared" si="4"/>
        <v>0</v>
      </c>
      <c r="L16" s="39">
        <f t="shared" si="5"/>
        <v>1927200.0000000002</v>
      </c>
      <c r="M16" s="25" t="s">
        <v>14</v>
      </c>
      <c r="N16" s="19"/>
      <c r="O16" s="19" t="e">
        <f>#REF!</f>
        <v>#REF!</v>
      </c>
      <c r="P16" s="85" t="e">
        <f t="shared" si="6"/>
        <v>#REF!</v>
      </c>
      <c r="Q16" s="57" t="e">
        <f t="shared" si="7"/>
        <v>#REF!</v>
      </c>
    </row>
    <row r="17" spans="1:17" s="20" customFormat="1" ht="12.75" x14ac:dyDescent="0.2">
      <c r="A17" s="25">
        <v>16</v>
      </c>
      <c r="B17" s="25">
        <v>406</v>
      </c>
      <c r="C17" s="25">
        <v>4</v>
      </c>
      <c r="D17" s="26" t="s">
        <v>12</v>
      </c>
      <c r="E17" s="26">
        <v>584</v>
      </c>
      <c r="F17" s="26">
        <f t="shared" si="0"/>
        <v>642.40000000000009</v>
      </c>
      <c r="G17" s="26" t="e">
        <f t="shared" si="8"/>
        <v>#REF!</v>
      </c>
      <c r="H17" s="38">
        <v>0</v>
      </c>
      <c r="I17" s="39">
        <f t="shared" si="2"/>
        <v>0</v>
      </c>
      <c r="J17" s="39">
        <f t="shared" si="3"/>
        <v>0</v>
      </c>
      <c r="K17" s="40">
        <f t="shared" si="4"/>
        <v>0</v>
      </c>
      <c r="L17" s="39">
        <f t="shared" si="5"/>
        <v>1927200.0000000002</v>
      </c>
      <c r="M17" s="25" t="s">
        <v>14</v>
      </c>
      <c r="N17" s="19"/>
      <c r="O17" s="19" t="e">
        <f>O16</f>
        <v>#REF!</v>
      </c>
      <c r="P17" s="85" t="e">
        <f t="shared" si="6"/>
        <v>#REF!</v>
      </c>
      <c r="Q17" s="57" t="e">
        <f t="shared" si="7"/>
        <v>#REF!</v>
      </c>
    </row>
    <row r="18" spans="1:17" s="20" customFormat="1" ht="12.75" x14ac:dyDescent="0.2">
      <c r="A18" s="25">
        <v>17</v>
      </c>
      <c r="B18" s="25">
        <v>501</v>
      </c>
      <c r="C18" s="25">
        <v>5</v>
      </c>
      <c r="D18" s="26" t="s">
        <v>12</v>
      </c>
      <c r="E18" s="26">
        <v>586</v>
      </c>
      <c r="F18" s="26">
        <f t="shared" si="0"/>
        <v>644.6</v>
      </c>
      <c r="G18" s="26" t="e">
        <f>#REF!</f>
        <v>#REF!</v>
      </c>
      <c r="H18" s="38">
        <v>0</v>
      </c>
      <c r="I18" s="39">
        <f t="shared" si="2"/>
        <v>0</v>
      </c>
      <c r="J18" s="39">
        <f t="shared" si="3"/>
        <v>0</v>
      </c>
      <c r="K18" s="40">
        <f t="shared" si="4"/>
        <v>0</v>
      </c>
      <c r="L18" s="39">
        <f t="shared" si="5"/>
        <v>1933800</v>
      </c>
      <c r="M18" s="25" t="s">
        <v>14</v>
      </c>
      <c r="N18" s="19"/>
      <c r="O18" s="19" t="e">
        <f>#REF!+60</f>
        <v>#REF!</v>
      </c>
      <c r="P18" s="85" t="e">
        <f t="shared" si="6"/>
        <v>#REF!</v>
      </c>
      <c r="Q18" s="57" t="e">
        <f t="shared" si="7"/>
        <v>#REF!</v>
      </c>
    </row>
    <row r="19" spans="1:17" s="20" customFormat="1" ht="12.75" x14ac:dyDescent="0.2">
      <c r="A19" s="25">
        <v>18</v>
      </c>
      <c r="B19" s="25">
        <v>502</v>
      </c>
      <c r="C19" s="25">
        <v>5</v>
      </c>
      <c r="D19" s="26" t="s">
        <v>12</v>
      </c>
      <c r="E19" s="26">
        <v>585</v>
      </c>
      <c r="F19" s="26">
        <f t="shared" si="0"/>
        <v>643.5</v>
      </c>
      <c r="G19" s="26" t="e">
        <f t="shared" si="8"/>
        <v>#REF!</v>
      </c>
      <c r="H19" s="38">
        <v>0</v>
      </c>
      <c r="I19" s="39">
        <f t="shared" si="2"/>
        <v>0</v>
      </c>
      <c r="J19" s="39">
        <f t="shared" si="3"/>
        <v>0</v>
      </c>
      <c r="K19" s="40">
        <f t="shared" si="4"/>
        <v>0</v>
      </c>
      <c r="L19" s="39">
        <f t="shared" si="5"/>
        <v>1930500</v>
      </c>
      <c r="M19" s="25" t="s">
        <v>14</v>
      </c>
      <c r="N19" s="19"/>
      <c r="O19" s="19" t="e">
        <f>O18</f>
        <v>#REF!</v>
      </c>
      <c r="P19" s="85" t="e">
        <f t="shared" si="6"/>
        <v>#REF!</v>
      </c>
      <c r="Q19" s="57" t="e">
        <f t="shared" si="7"/>
        <v>#REF!</v>
      </c>
    </row>
    <row r="20" spans="1:17" s="20" customFormat="1" ht="12.75" x14ac:dyDescent="0.2">
      <c r="A20" s="25">
        <v>19</v>
      </c>
      <c r="B20" s="25">
        <v>505</v>
      </c>
      <c r="C20" s="25">
        <v>5</v>
      </c>
      <c r="D20" s="26" t="s">
        <v>12</v>
      </c>
      <c r="E20" s="26">
        <v>584</v>
      </c>
      <c r="F20" s="26">
        <f t="shared" si="0"/>
        <v>642.40000000000009</v>
      </c>
      <c r="G20" s="26" t="e">
        <f>#REF!</f>
        <v>#REF!</v>
      </c>
      <c r="H20" s="38">
        <v>0</v>
      </c>
      <c r="I20" s="39">
        <f t="shared" si="2"/>
        <v>0</v>
      </c>
      <c r="J20" s="39">
        <f t="shared" si="3"/>
        <v>0</v>
      </c>
      <c r="K20" s="40">
        <f t="shared" si="4"/>
        <v>0</v>
      </c>
      <c r="L20" s="39">
        <f t="shared" si="5"/>
        <v>1927200.0000000002</v>
      </c>
      <c r="M20" s="25" t="s">
        <v>14</v>
      </c>
      <c r="N20" s="19"/>
      <c r="O20" s="19" t="e">
        <f>#REF!</f>
        <v>#REF!</v>
      </c>
      <c r="P20" s="85" t="e">
        <f t="shared" si="6"/>
        <v>#REF!</v>
      </c>
      <c r="Q20" s="57" t="e">
        <f t="shared" si="7"/>
        <v>#REF!</v>
      </c>
    </row>
    <row r="21" spans="1:17" s="20" customFormat="1" ht="12.75" x14ac:dyDescent="0.2">
      <c r="A21" s="25">
        <v>20</v>
      </c>
      <c r="B21" s="25">
        <v>506</v>
      </c>
      <c r="C21" s="25">
        <v>5</v>
      </c>
      <c r="D21" s="26" t="s">
        <v>12</v>
      </c>
      <c r="E21" s="26">
        <v>584</v>
      </c>
      <c r="F21" s="26">
        <f t="shared" si="0"/>
        <v>642.40000000000009</v>
      </c>
      <c r="G21" s="26" t="e">
        <f t="shared" si="8"/>
        <v>#REF!</v>
      </c>
      <c r="H21" s="38">
        <v>0</v>
      </c>
      <c r="I21" s="39">
        <f t="shared" si="2"/>
        <v>0</v>
      </c>
      <c r="J21" s="39">
        <f t="shared" si="3"/>
        <v>0</v>
      </c>
      <c r="K21" s="40">
        <f t="shared" si="4"/>
        <v>0</v>
      </c>
      <c r="L21" s="39">
        <f t="shared" si="5"/>
        <v>1927200.0000000002</v>
      </c>
      <c r="M21" s="25" t="s">
        <v>14</v>
      </c>
      <c r="N21" s="19"/>
      <c r="O21" s="19" t="e">
        <f>O20</f>
        <v>#REF!</v>
      </c>
      <c r="P21" s="85" t="e">
        <f t="shared" si="6"/>
        <v>#REF!</v>
      </c>
      <c r="Q21" s="57" t="e">
        <f t="shared" si="7"/>
        <v>#REF!</v>
      </c>
    </row>
    <row r="22" spans="1:17" s="20" customFormat="1" ht="12.75" x14ac:dyDescent="0.2">
      <c r="A22" s="25">
        <v>21</v>
      </c>
      <c r="B22" s="25">
        <v>601</v>
      </c>
      <c r="C22" s="25">
        <v>6</v>
      </c>
      <c r="D22" s="26" t="s">
        <v>12</v>
      </c>
      <c r="E22" s="26">
        <v>586</v>
      </c>
      <c r="F22" s="26">
        <f t="shared" si="0"/>
        <v>644.6</v>
      </c>
      <c r="G22" s="26" t="e">
        <f>#REF!+400</f>
        <v>#REF!</v>
      </c>
      <c r="H22" s="38">
        <v>0</v>
      </c>
      <c r="I22" s="39">
        <f t="shared" si="2"/>
        <v>0</v>
      </c>
      <c r="J22" s="39">
        <f t="shared" si="3"/>
        <v>0</v>
      </c>
      <c r="K22" s="40">
        <f t="shared" si="4"/>
        <v>0</v>
      </c>
      <c r="L22" s="39">
        <f t="shared" si="5"/>
        <v>1933800</v>
      </c>
      <c r="M22" s="25" t="s">
        <v>14</v>
      </c>
      <c r="N22" s="19"/>
      <c r="O22" s="19" t="e">
        <f>#REF!+60</f>
        <v>#REF!</v>
      </c>
      <c r="P22" s="85" t="e">
        <f t="shared" si="6"/>
        <v>#REF!</v>
      </c>
      <c r="Q22" s="57" t="e">
        <f t="shared" si="7"/>
        <v>#REF!</v>
      </c>
    </row>
    <row r="23" spans="1:17" s="20" customFormat="1" ht="12.75" x14ac:dyDescent="0.2">
      <c r="A23" s="25">
        <v>22</v>
      </c>
      <c r="B23" s="25">
        <v>602</v>
      </c>
      <c r="C23" s="25">
        <v>6</v>
      </c>
      <c r="D23" s="26" t="s">
        <v>12</v>
      </c>
      <c r="E23" s="26">
        <v>585</v>
      </c>
      <c r="F23" s="26">
        <f t="shared" si="0"/>
        <v>643.5</v>
      </c>
      <c r="G23" s="26" t="e">
        <f t="shared" si="8"/>
        <v>#REF!</v>
      </c>
      <c r="H23" s="38">
        <v>0</v>
      </c>
      <c r="I23" s="39">
        <f t="shared" si="2"/>
        <v>0</v>
      </c>
      <c r="J23" s="39">
        <f t="shared" si="3"/>
        <v>0</v>
      </c>
      <c r="K23" s="40">
        <f t="shared" si="4"/>
        <v>0</v>
      </c>
      <c r="L23" s="39">
        <f t="shared" si="5"/>
        <v>1930500</v>
      </c>
      <c r="M23" s="25" t="s">
        <v>14</v>
      </c>
      <c r="N23" s="19"/>
      <c r="O23" s="19" t="e">
        <f>O22</f>
        <v>#REF!</v>
      </c>
      <c r="P23" s="85" t="e">
        <f t="shared" si="6"/>
        <v>#REF!</v>
      </c>
      <c r="Q23" s="57" t="e">
        <f t="shared" si="7"/>
        <v>#REF!</v>
      </c>
    </row>
    <row r="24" spans="1:17" s="20" customFormat="1" ht="12.75" x14ac:dyDescent="0.2">
      <c r="A24" s="25">
        <v>23</v>
      </c>
      <c r="B24" s="25">
        <v>605</v>
      </c>
      <c r="C24" s="25">
        <v>6</v>
      </c>
      <c r="D24" s="26" t="s">
        <v>12</v>
      </c>
      <c r="E24" s="26">
        <v>584</v>
      </c>
      <c r="F24" s="26">
        <f t="shared" si="0"/>
        <v>642.40000000000009</v>
      </c>
      <c r="G24" s="26" t="e">
        <f>#REF!</f>
        <v>#REF!</v>
      </c>
      <c r="H24" s="38">
        <v>0</v>
      </c>
      <c r="I24" s="39">
        <f t="shared" si="2"/>
        <v>0</v>
      </c>
      <c r="J24" s="39">
        <f t="shared" si="3"/>
        <v>0</v>
      </c>
      <c r="K24" s="40">
        <f t="shared" si="4"/>
        <v>0</v>
      </c>
      <c r="L24" s="39">
        <f t="shared" si="5"/>
        <v>1927200.0000000002</v>
      </c>
      <c r="M24" s="25" t="s">
        <v>14</v>
      </c>
      <c r="N24" s="19"/>
      <c r="O24" s="19" t="e">
        <f>#REF!</f>
        <v>#REF!</v>
      </c>
      <c r="P24" s="85" t="e">
        <f t="shared" si="6"/>
        <v>#REF!</v>
      </c>
      <c r="Q24" s="57" t="e">
        <f t="shared" si="7"/>
        <v>#REF!</v>
      </c>
    </row>
    <row r="25" spans="1:17" s="20" customFormat="1" ht="12.75" x14ac:dyDescent="0.2">
      <c r="A25" s="25">
        <v>24</v>
      </c>
      <c r="B25" s="25">
        <v>606</v>
      </c>
      <c r="C25" s="25">
        <v>6</v>
      </c>
      <c r="D25" s="26" t="s">
        <v>12</v>
      </c>
      <c r="E25" s="26">
        <v>584</v>
      </c>
      <c r="F25" s="26">
        <f t="shared" si="0"/>
        <v>642.40000000000009</v>
      </c>
      <c r="G25" s="26" t="e">
        <f t="shared" si="8"/>
        <v>#REF!</v>
      </c>
      <c r="H25" s="38">
        <v>0</v>
      </c>
      <c r="I25" s="39">
        <f t="shared" si="2"/>
        <v>0</v>
      </c>
      <c r="J25" s="39">
        <f t="shared" si="3"/>
        <v>0</v>
      </c>
      <c r="K25" s="40">
        <f t="shared" si="4"/>
        <v>0</v>
      </c>
      <c r="L25" s="39">
        <f t="shared" si="5"/>
        <v>1927200.0000000002</v>
      </c>
      <c r="M25" s="25" t="s">
        <v>14</v>
      </c>
      <c r="N25" s="19"/>
      <c r="O25" s="19" t="e">
        <f>O24</f>
        <v>#REF!</v>
      </c>
      <c r="P25" s="85" t="e">
        <f t="shared" si="6"/>
        <v>#REF!</v>
      </c>
      <c r="Q25" s="57" t="e">
        <f t="shared" si="7"/>
        <v>#REF!</v>
      </c>
    </row>
    <row r="26" spans="1:17" s="20" customFormat="1" ht="12.75" x14ac:dyDescent="0.2">
      <c r="A26" s="25">
        <v>25</v>
      </c>
      <c r="B26" s="25">
        <v>701</v>
      </c>
      <c r="C26" s="25">
        <v>7</v>
      </c>
      <c r="D26" s="26" t="s">
        <v>12</v>
      </c>
      <c r="E26" s="26">
        <v>586</v>
      </c>
      <c r="F26" s="26">
        <f t="shared" si="0"/>
        <v>644.6</v>
      </c>
      <c r="G26" s="26" t="e">
        <f>#REF!</f>
        <v>#REF!</v>
      </c>
      <c r="H26" s="38">
        <v>0</v>
      </c>
      <c r="I26" s="39">
        <f t="shared" si="2"/>
        <v>0</v>
      </c>
      <c r="J26" s="39">
        <f t="shared" si="3"/>
        <v>0</v>
      </c>
      <c r="K26" s="40">
        <f t="shared" si="4"/>
        <v>0</v>
      </c>
      <c r="L26" s="39">
        <f t="shared" si="5"/>
        <v>1933800</v>
      </c>
      <c r="M26" s="25" t="s">
        <v>14</v>
      </c>
      <c r="N26" s="19"/>
      <c r="O26" s="19" t="e">
        <f>#REF!+60</f>
        <v>#REF!</v>
      </c>
      <c r="P26" s="85" t="e">
        <f t="shared" si="6"/>
        <v>#REF!</v>
      </c>
      <c r="Q26" s="57" t="e">
        <f t="shared" si="7"/>
        <v>#REF!</v>
      </c>
    </row>
    <row r="27" spans="1:17" s="20" customFormat="1" ht="12.75" x14ac:dyDescent="0.2">
      <c r="A27" s="25">
        <v>26</v>
      </c>
      <c r="B27" s="25">
        <v>702</v>
      </c>
      <c r="C27" s="25">
        <v>7</v>
      </c>
      <c r="D27" s="26" t="s">
        <v>12</v>
      </c>
      <c r="E27" s="26">
        <v>585</v>
      </c>
      <c r="F27" s="26">
        <f t="shared" si="0"/>
        <v>643.5</v>
      </c>
      <c r="G27" s="26" t="e">
        <f t="shared" ref="G27:G29" si="9">G26</f>
        <v>#REF!</v>
      </c>
      <c r="H27" s="38">
        <v>0</v>
      </c>
      <c r="I27" s="39">
        <f t="shared" si="2"/>
        <v>0</v>
      </c>
      <c r="J27" s="39">
        <f t="shared" si="3"/>
        <v>0</v>
      </c>
      <c r="K27" s="40">
        <f t="shared" si="4"/>
        <v>0</v>
      </c>
      <c r="L27" s="39">
        <f t="shared" si="5"/>
        <v>1930500</v>
      </c>
      <c r="M27" s="25" t="s">
        <v>14</v>
      </c>
      <c r="N27" s="19"/>
      <c r="O27" s="19" t="e">
        <f>O26</f>
        <v>#REF!</v>
      </c>
      <c r="P27" s="85" t="e">
        <f t="shared" si="6"/>
        <v>#REF!</v>
      </c>
      <c r="Q27" s="57" t="e">
        <f t="shared" si="7"/>
        <v>#REF!</v>
      </c>
    </row>
    <row r="28" spans="1:17" s="20" customFormat="1" ht="12.75" x14ac:dyDescent="0.2">
      <c r="A28" s="25">
        <v>27</v>
      </c>
      <c r="B28" s="25">
        <v>705</v>
      </c>
      <c r="C28" s="25">
        <v>7</v>
      </c>
      <c r="D28" s="26" t="s">
        <v>12</v>
      </c>
      <c r="E28" s="26">
        <v>584</v>
      </c>
      <c r="F28" s="26">
        <f t="shared" si="0"/>
        <v>642.40000000000009</v>
      </c>
      <c r="G28" s="26" t="e">
        <f>#REF!</f>
        <v>#REF!</v>
      </c>
      <c r="H28" s="38">
        <v>0</v>
      </c>
      <c r="I28" s="39">
        <f t="shared" si="2"/>
        <v>0</v>
      </c>
      <c r="J28" s="39">
        <f t="shared" si="3"/>
        <v>0</v>
      </c>
      <c r="K28" s="40">
        <f t="shared" si="4"/>
        <v>0</v>
      </c>
      <c r="L28" s="39">
        <f t="shared" si="5"/>
        <v>1927200.0000000002</v>
      </c>
      <c r="M28" s="25" t="s">
        <v>14</v>
      </c>
      <c r="N28" s="19"/>
      <c r="O28" s="19" t="e">
        <f>#REF!</f>
        <v>#REF!</v>
      </c>
      <c r="P28" s="85" t="e">
        <f t="shared" si="6"/>
        <v>#REF!</v>
      </c>
      <c r="Q28" s="57" t="e">
        <f t="shared" si="7"/>
        <v>#REF!</v>
      </c>
    </row>
    <row r="29" spans="1:17" s="20" customFormat="1" ht="12.75" x14ac:dyDescent="0.2">
      <c r="A29" s="25">
        <v>28</v>
      </c>
      <c r="B29" s="25">
        <v>706</v>
      </c>
      <c r="C29" s="25">
        <v>7</v>
      </c>
      <c r="D29" s="26" t="s">
        <v>12</v>
      </c>
      <c r="E29" s="26">
        <v>584</v>
      </c>
      <c r="F29" s="26">
        <f t="shared" si="0"/>
        <v>642.40000000000009</v>
      </c>
      <c r="G29" s="26" t="e">
        <f t="shared" si="9"/>
        <v>#REF!</v>
      </c>
      <c r="H29" s="38">
        <v>0</v>
      </c>
      <c r="I29" s="39">
        <f t="shared" si="2"/>
        <v>0</v>
      </c>
      <c r="J29" s="39">
        <f t="shared" si="3"/>
        <v>0</v>
      </c>
      <c r="K29" s="40">
        <f t="shared" si="4"/>
        <v>0</v>
      </c>
      <c r="L29" s="39">
        <f t="shared" si="5"/>
        <v>1927200.0000000002</v>
      </c>
      <c r="M29" s="25" t="s">
        <v>14</v>
      </c>
      <c r="N29" s="19"/>
      <c r="O29" s="19" t="e">
        <f>O28</f>
        <v>#REF!</v>
      </c>
      <c r="P29" s="85" t="e">
        <f t="shared" si="6"/>
        <v>#REF!</v>
      </c>
      <c r="Q29" s="57" t="e">
        <f t="shared" si="7"/>
        <v>#REF!</v>
      </c>
    </row>
    <row r="30" spans="1:17" s="20" customFormat="1" ht="12.75" x14ac:dyDescent="0.2">
      <c r="A30" s="25">
        <v>29</v>
      </c>
      <c r="B30" s="25">
        <v>805</v>
      </c>
      <c r="C30" s="25">
        <v>8</v>
      </c>
      <c r="D30" s="26" t="s">
        <v>12</v>
      </c>
      <c r="E30" s="26">
        <v>584</v>
      </c>
      <c r="F30" s="26">
        <f t="shared" si="0"/>
        <v>642.40000000000009</v>
      </c>
      <c r="G30" s="26" t="e">
        <f>#REF!</f>
        <v>#REF!</v>
      </c>
      <c r="H30" s="38">
        <v>0</v>
      </c>
      <c r="I30" s="39">
        <f t="shared" si="2"/>
        <v>0</v>
      </c>
      <c r="J30" s="39">
        <f t="shared" si="3"/>
        <v>0</v>
      </c>
      <c r="K30" s="40">
        <f t="shared" si="4"/>
        <v>0</v>
      </c>
      <c r="L30" s="39">
        <f t="shared" si="5"/>
        <v>1927200.0000000002</v>
      </c>
      <c r="M30" s="25" t="s">
        <v>14</v>
      </c>
      <c r="N30" s="19"/>
      <c r="O30" s="19" t="e">
        <f>#REF!</f>
        <v>#REF!</v>
      </c>
      <c r="P30" s="85" t="e">
        <f t="shared" si="6"/>
        <v>#REF!</v>
      </c>
      <c r="Q30" s="57" t="e">
        <f t="shared" si="7"/>
        <v>#REF!</v>
      </c>
    </row>
    <row r="31" spans="1:17" s="20" customFormat="1" ht="12.75" x14ac:dyDescent="0.2">
      <c r="A31" s="25">
        <v>30</v>
      </c>
      <c r="B31" s="25">
        <v>806</v>
      </c>
      <c r="C31" s="25">
        <v>8</v>
      </c>
      <c r="D31" s="26" t="s">
        <v>12</v>
      </c>
      <c r="E31" s="26">
        <v>584</v>
      </c>
      <c r="F31" s="26">
        <f t="shared" si="0"/>
        <v>642.40000000000009</v>
      </c>
      <c r="G31" s="26" t="e">
        <f>G30</f>
        <v>#REF!</v>
      </c>
      <c r="H31" s="38">
        <v>0</v>
      </c>
      <c r="I31" s="39">
        <f t="shared" si="2"/>
        <v>0</v>
      </c>
      <c r="J31" s="39">
        <f t="shared" si="3"/>
        <v>0</v>
      </c>
      <c r="K31" s="40">
        <f t="shared" si="4"/>
        <v>0</v>
      </c>
      <c r="L31" s="39">
        <f t="shared" si="5"/>
        <v>1927200.0000000002</v>
      </c>
      <c r="M31" s="25" t="s">
        <v>14</v>
      </c>
      <c r="N31" s="19"/>
      <c r="O31" s="19" t="e">
        <f>O30</f>
        <v>#REF!</v>
      </c>
      <c r="P31" s="85" t="e">
        <f t="shared" si="6"/>
        <v>#REF!</v>
      </c>
      <c r="Q31" s="57" t="e">
        <f t="shared" si="7"/>
        <v>#REF!</v>
      </c>
    </row>
    <row r="32" spans="1:17" s="20" customFormat="1" ht="12.75" x14ac:dyDescent="0.2">
      <c r="A32" s="25">
        <v>31</v>
      </c>
      <c r="B32" s="25">
        <v>902</v>
      </c>
      <c r="C32" s="25">
        <v>9</v>
      </c>
      <c r="D32" s="26" t="s">
        <v>12</v>
      </c>
      <c r="E32" s="26">
        <v>585</v>
      </c>
      <c r="F32" s="26">
        <f t="shared" si="0"/>
        <v>643.5</v>
      </c>
      <c r="G32" s="26" t="e">
        <f>#REF!</f>
        <v>#REF!</v>
      </c>
      <c r="H32" s="38">
        <v>0</v>
      </c>
      <c r="I32" s="39">
        <f t="shared" si="2"/>
        <v>0</v>
      </c>
      <c r="J32" s="39">
        <f t="shared" si="3"/>
        <v>0</v>
      </c>
      <c r="K32" s="40">
        <f t="shared" si="4"/>
        <v>0</v>
      </c>
      <c r="L32" s="39">
        <f t="shared" si="5"/>
        <v>1930500</v>
      </c>
      <c r="M32" s="25" t="s">
        <v>14</v>
      </c>
      <c r="N32" s="19"/>
      <c r="O32" s="19" t="e">
        <f>#REF!+60</f>
        <v>#REF!</v>
      </c>
      <c r="P32" s="85" t="e">
        <f t="shared" si="6"/>
        <v>#REF!</v>
      </c>
      <c r="Q32" s="57" t="e">
        <f t="shared" si="7"/>
        <v>#REF!</v>
      </c>
    </row>
    <row r="33" spans="1:17" s="20" customFormat="1" ht="12.75" x14ac:dyDescent="0.2">
      <c r="A33" s="25">
        <v>32</v>
      </c>
      <c r="B33" s="25">
        <v>905</v>
      </c>
      <c r="C33" s="25">
        <v>9</v>
      </c>
      <c r="D33" s="26" t="s">
        <v>12</v>
      </c>
      <c r="E33" s="26">
        <v>584</v>
      </c>
      <c r="F33" s="26">
        <f t="shared" ref="F33:F34" si="10">E33*1.1</f>
        <v>642.40000000000009</v>
      </c>
      <c r="G33" s="26" t="e">
        <f>#REF!</f>
        <v>#REF!</v>
      </c>
      <c r="H33" s="38">
        <v>0</v>
      </c>
      <c r="I33" s="39">
        <f t="shared" ref="I33:I34" si="11">ROUND(H33*1.07,0)</f>
        <v>0</v>
      </c>
      <c r="J33" s="39">
        <f t="shared" ref="J33:J34" si="12">H33*0.8</f>
        <v>0</v>
      </c>
      <c r="K33" s="40">
        <f t="shared" ref="K33:K34" si="13">MROUND((I33*0.03/12),500)</f>
        <v>0</v>
      </c>
      <c r="L33" s="39">
        <f t="shared" ref="L33:L34" si="14">F33*3000</f>
        <v>1927200.0000000002</v>
      </c>
      <c r="M33" s="25" t="s">
        <v>14</v>
      </c>
      <c r="N33" s="19"/>
      <c r="O33" s="19" t="e">
        <f>#REF!</f>
        <v>#REF!</v>
      </c>
      <c r="P33" s="85" t="e">
        <f t="shared" ref="P33:P34" si="15">E33*O33</f>
        <v>#REF!</v>
      </c>
      <c r="Q33" s="57" t="e">
        <f t="shared" ref="Q33:Q34" si="16">ROUND(P33*1.07,0)</f>
        <v>#REF!</v>
      </c>
    </row>
    <row r="34" spans="1:17" s="20" customFormat="1" ht="12.75" x14ac:dyDescent="0.2">
      <c r="A34" s="25">
        <v>33</v>
      </c>
      <c r="B34" s="25">
        <v>1005</v>
      </c>
      <c r="C34" s="25">
        <v>10</v>
      </c>
      <c r="D34" s="26" t="s">
        <v>12</v>
      </c>
      <c r="E34" s="26">
        <v>584</v>
      </c>
      <c r="F34" s="26">
        <f t="shared" si="10"/>
        <v>642.40000000000009</v>
      </c>
      <c r="G34" s="26" t="e">
        <f>#REF!</f>
        <v>#REF!</v>
      </c>
      <c r="H34" s="38">
        <v>0</v>
      </c>
      <c r="I34" s="39">
        <f t="shared" si="11"/>
        <v>0</v>
      </c>
      <c r="J34" s="39">
        <f t="shared" si="12"/>
        <v>0</v>
      </c>
      <c r="K34" s="40">
        <f t="shared" si="13"/>
        <v>0</v>
      </c>
      <c r="L34" s="39">
        <f t="shared" si="14"/>
        <v>1927200.0000000002</v>
      </c>
      <c r="M34" s="25" t="s">
        <v>14</v>
      </c>
      <c r="N34" s="19"/>
      <c r="O34" s="19" t="e">
        <f>#REF!</f>
        <v>#REF!</v>
      </c>
      <c r="P34" s="85" t="e">
        <f t="shared" si="15"/>
        <v>#REF!</v>
      </c>
      <c r="Q34" s="57" t="e">
        <f t="shared" si="16"/>
        <v>#REF!</v>
      </c>
    </row>
    <row r="35" spans="1:17" x14ac:dyDescent="0.3">
      <c r="A35" s="51" t="s">
        <v>19</v>
      </c>
      <c r="B35" s="52"/>
      <c r="C35" s="52"/>
      <c r="D35" s="53"/>
      <c r="E35" s="27">
        <f>SUM(E2:E34)</f>
        <v>19294</v>
      </c>
      <c r="F35" s="27">
        <f>SUM(F2:F34)</f>
        <v>21223.400000000009</v>
      </c>
      <c r="G35" s="41"/>
      <c r="H35" s="42">
        <f>SUM(H2:H34)</f>
        <v>0</v>
      </c>
      <c r="I35" s="42">
        <f>SUM(I2:I34)</f>
        <v>0</v>
      </c>
      <c r="J35" s="42">
        <f>SUM(J2:J34)</f>
        <v>0</v>
      </c>
      <c r="K35" s="43"/>
      <c r="L35" s="44">
        <f>SUM(L2:L34)</f>
        <v>63670200</v>
      </c>
      <c r="M35" s="45"/>
      <c r="N35" s="3"/>
      <c r="O35" s="19"/>
      <c r="P35" s="86" t="e">
        <f>SUM(P2:P34)</f>
        <v>#REF!</v>
      </c>
      <c r="Q35" s="87" t="e">
        <f>SUM(Q2:Q34)</f>
        <v>#REF!</v>
      </c>
    </row>
    <row r="36" spans="1:17" x14ac:dyDescent="0.3">
      <c r="F36" s="30"/>
      <c r="O36" s="19"/>
    </row>
    <row r="37" spans="1:17" x14ac:dyDescent="0.3">
      <c r="O37" s="19"/>
    </row>
    <row r="38" spans="1:17" x14ac:dyDescent="0.3">
      <c r="O38" s="19"/>
    </row>
  </sheetData>
  <mergeCells count="1">
    <mergeCell ref="A35:D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"/>
  <sheetViews>
    <sheetView zoomScale="115" zoomScaleNormal="115" workbookViewId="0">
      <selection activeCell="F4" sqref="F4"/>
    </sheetView>
  </sheetViews>
  <sheetFormatPr defaultRowHeight="15" x14ac:dyDescent="0.25"/>
  <cols>
    <col min="1" max="1" width="9.140625" style="102"/>
    <col min="2" max="2" width="17.5703125" style="102" customWidth="1"/>
    <col min="3" max="3" width="13.7109375" style="102" customWidth="1"/>
    <col min="4" max="4" width="10.42578125" style="102" customWidth="1"/>
    <col min="5" max="6" width="9.140625" style="102"/>
    <col min="7" max="7" width="19.28515625" style="102" customWidth="1"/>
    <col min="8" max="8" width="21" style="102" customWidth="1"/>
    <col min="9" max="9" width="23.5703125" style="89" customWidth="1"/>
    <col min="10" max="10" width="19.42578125" style="99" customWidth="1"/>
    <col min="11" max="11" width="9.140625" style="99"/>
  </cols>
  <sheetData>
    <row r="1" spans="1:12" x14ac:dyDescent="0.25">
      <c r="A1" s="88" t="s">
        <v>5</v>
      </c>
      <c r="B1" s="88" t="s">
        <v>11</v>
      </c>
      <c r="C1" s="88"/>
      <c r="D1" s="88" t="s">
        <v>6</v>
      </c>
      <c r="E1" s="88" t="s">
        <v>7</v>
      </c>
      <c r="F1" s="88" t="s">
        <v>8</v>
      </c>
      <c r="G1" s="88" t="s">
        <v>9</v>
      </c>
      <c r="H1" s="88" t="s">
        <v>10</v>
      </c>
      <c r="I1" s="88" t="s">
        <v>41</v>
      </c>
      <c r="J1" s="89"/>
      <c r="K1" s="89"/>
      <c r="L1" s="1"/>
    </row>
    <row r="2" spans="1:12" ht="68.25" customHeight="1" x14ac:dyDescent="0.25">
      <c r="A2" s="90">
        <v>1</v>
      </c>
      <c r="B2" s="90" t="s">
        <v>17</v>
      </c>
      <c r="C2" s="91" t="s">
        <v>57</v>
      </c>
      <c r="D2" s="92">
        <f>16+44</f>
        <v>60</v>
      </c>
      <c r="E2" s="93">
        <f>'Sayba Samriddhi (Sale)'!E62</f>
        <v>35359</v>
      </c>
      <c r="F2" s="93">
        <f>'Sayba Samriddhi (Sale)'!F62</f>
        <v>38894.900000000009</v>
      </c>
      <c r="G2" s="94">
        <f>'Sayba Samriddhi (Sale)'!H62</f>
        <v>1005544000</v>
      </c>
      <c r="H2" s="94">
        <f>'Sayba Samriddhi (Sale)'!I62</f>
        <v>1075932080</v>
      </c>
      <c r="I2" s="94">
        <f>'Sayba Samriddhi (Sale)'!J62</f>
        <v>804435200</v>
      </c>
      <c r="J2" s="89"/>
      <c r="K2" s="89"/>
      <c r="L2" s="1"/>
    </row>
    <row r="3" spans="1:12" ht="60" customHeight="1" x14ac:dyDescent="0.25">
      <c r="A3" s="90">
        <v>2</v>
      </c>
      <c r="B3" s="90" t="s">
        <v>18</v>
      </c>
      <c r="C3" s="91" t="s">
        <v>58</v>
      </c>
      <c r="D3" s="92">
        <v>33</v>
      </c>
      <c r="E3" s="93">
        <f>'Sayba Samriddhi (Rehab)'!E35</f>
        <v>19294</v>
      </c>
      <c r="F3" s="93">
        <f>'Sayba Samriddhi (Rehab)'!F35</f>
        <v>21223.400000000009</v>
      </c>
      <c r="G3" s="92">
        <v>0</v>
      </c>
      <c r="H3" s="92">
        <v>0</v>
      </c>
      <c r="I3" s="92">
        <v>0</v>
      </c>
      <c r="J3" s="89"/>
      <c r="K3" s="89"/>
      <c r="L3" s="1"/>
    </row>
    <row r="4" spans="1:12" ht="30" customHeight="1" x14ac:dyDescent="0.25">
      <c r="A4" s="95" t="s">
        <v>19</v>
      </c>
      <c r="B4" s="95"/>
      <c r="C4" s="95"/>
      <c r="D4" s="88">
        <f>D2+D3</f>
        <v>93</v>
      </c>
      <c r="E4" s="96">
        <f t="shared" ref="E4:F4" si="0">SUM(E2:E3)</f>
        <v>54653</v>
      </c>
      <c r="F4" s="96">
        <f t="shared" si="0"/>
        <v>60118.300000000017</v>
      </c>
      <c r="G4" s="97">
        <f>G2+G3</f>
        <v>1005544000</v>
      </c>
      <c r="H4" s="97">
        <f>H2+H3</f>
        <v>1075932080</v>
      </c>
      <c r="I4" s="97">
        <f>I2+I3</f>
        <v>804435200</v>
      </c>
      <c r="J4" s="89"/>
      <c r="K4" s="89"/>
      <c r="L4" s="1"/>
    </row>
    <row r="5" spans="1:12" x14ac:dyDescent="0.25">
      <c r="A5" s="98"/>
      <c r="B5" s="98"/>
      <c r="C5" s="98"/>
      <c r="D5" s="98"/>
      <c r="E5" s="98"/>
      <c r="F5" s="98"/>
      <c r="G5" s="98"/>
      <c r="H5" s="98"/>
      <c r="I5" s="99"/>
      <c r="J5" s="100"/>
    </row>
    <row r="6" spans="1:12" x14ac:dyDescent="0.25">
      <c r="A6" s="98"/>
      <c r="B6" s="98"/>
      <c r="C6" s="98"/>
      <c r="D6" s="98"/>
      <c r="E6" s="98"/>
      <c r="F6" s="98"/>
      <c r="G6" s="98"/>
      <c r="H6" s="98"/>
      <c r="I6" s="99"/>
      <c r="J6" s="101"/>
    </row>
    <row r="7" spans="1:12" x14ac:dyDescent="0.25">
      <c r="J7" s="103">
        <f>F4*3000</f>
        <v>180354900.00000006</v>
      </c>
    </row>
    <row r="9" spans="1:12" x14ac:dyDescent="0.25">
      <c r="D9" s="102">
        <f>43+33</f>
        <v>76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3:W50"/>
  <sheetViews>
    <sheetView topLeftCell="A14" zoomScale="130" zoomScaleNormal="130" workbookViewId="0">
      <selection activeCell="G20" sqref="G20:G30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23" ht="21" x14ac:dyDescent="0.35">
      <c r="D3" s="4"/>
    </row>
    <row r="4" spans="4:23" ht="16.5" x14ac:dyDescent="0.25">
      <c r="T4" s="5"/>
      <c r="U4" s="5"/>
      <c r="V4" s="5"/>
      <c r="W4" s="5"/>
    </row>
    <row r="5" spans="4:23" ht="16.5" x14ac:dyDescent="0.25">
      <c r="Q5" s="5"/>
      <c r="R5" s="5"/>
      <c r="S5" s="5"/>
      <c r="T5" s="6"/>
      <c r="U5" s="6"/>
      <c r="V5" s="7"/>
      <c r="W5" s="2"/>
    </row>
    <row r="6" spans="4:23" ht="16.5" x14ac:dyDescent="0.25">
      <c r="Q6" s="8"/>
      <c r="R6" s="8"/>
      <c r="S6" s="8"/>
      <c r="T6" s="6"/>
      <c r="U6" s="6"/>
      <c r="V6" s="7"/>
      <c r="W6" s="2"/>
    </row>
    <row r="7" spans="4:23" ht="16.5" x14ac:dyDescent="0.25">
      <c r="Q7" s="8"/>
      <c r="R7" s="8"/>
      <c r="S7" s="8"/>
      <c r="T7" s="6"/>
      <c r="U7" s="6"/>
      <c r="V7" s="7"/>
      <c r="W7" s="2"/>
    </row>
    <row r="8" spans="4:23" ht="16.5" x14ac:dyDescent="0.25">
      <c r="Q8" s="8"/>
      <c r="R8" s="8"/>
      <c r="S8" s="8"/>
      <c r="T8" s="9"/>
      <c r="U8" s="10"/>
      <c r="V8" s="11"/>
      <c r="W8" s="12"/>
    </row>
    <row r="9" spans="4:23" ht="16.5" x14ac:dyDescent="0.25">
      <c r="Q9" s="8"/>
      <c r="R9" s="8"/>
      <c r="S9" s="8"/>
      <c r="T9" s="9"/>
      <c r="U9" s="8"/>
      <c r="V9" s="13"/>
      <c r="W9" s="12"/>
    </row>
    <row r="10" spans="4:23" ht="16.5" x14ac:dyDescent="0.25">
      <c r="Q10" s="14"/>
      <c r="R10" s="14"/>
      <c r="S10" s="14"/>
      <c r="T10" s="8"/>
      <c r="U10" s="8"/>
      <c r="V10" s="13"/>
      <c r="W10" s="12"/>
    </row>
    <row r="11" spans="4:23" ht="16.5" x14ac:dyDescent="0.25">
      <c r="T11" s="13"/>
      <c r="U11" s="13"/>
      <c r="V11" s="13"/>
      <c r="W11" s="12"/>
    </row>
    <row r="12" spans="4:23" ht="16.5" x14ac:dyDescent="0.25">
      <c r="T12" s="13"/>
      <c r="U12" s="13"/>
      <c r="V12" s="13"/>
      <c r="W12" s="12"/>
    </row>
    <row r="13" spans="4:23" ht="16.5" x14ac:dyDescent="0.25">
      <c r="T13" s="13"/>
      <c r="U13" s="13"/>
      <c r="V13" s="13"/>
      <c r="W13" s="12"/>
    </row>
    <row r="14" spans="4:23" ht="16.5" x14ac:dyDescent="0.25">
      <c r="T14" s="13"/>
      <c r="U14" s="13"/>
      <c r="V14" s="13"/>
      <c r="W14" s="12"/>
    </row>
    <row r="15" spans="4:23" ht="16.5" x14ac:dyDescent="0.25">
      <c r="T15" s="13"/>
      <c r="U15" s="13"/>
      <c r="V15" s="13"/>
      <c r="W15" s="12"/>
    </row>
    <row r="18" spans="2:23" ht="15.75" thickBot="1" x14ac:dyDescent="0.3"/>
    <row r="19" spans="2:23" ht="15.75" thickBot="1" x14ac:dyDescent="0.3">
      <c r="B19" s="47"/>
      <c r="C19" s="47"/>
      <c r="D19" s="47"/>
      <c r="E19" s="47"/>
      <c r="F19" s="47"/>
      <c r="G19" s="47"/>
    </row>
    <row r="20" spans="2:23" ht="15.75" thickBot="1" x14ac:dyDescent="0.3">
      <c r="C20" s="48">
        <v>1</v>
      </c>
      <c r="D20" s="48" t="s">
        <v>42</v>
      </c>
      <c r="E20" s="48">
        <v>54.25</v>
      </c>
      <c r="F20" s="22">
        <f>E20*10.764</f>
        <v>583.947</v>
      </c>
      <c r="G20" s="48">
        <v>6</v>
      </c>
    </row>
    <row r="21" spans="2:23" ht="15.75" thickBot="1" x14ac:dyDescent="0.3">
      <c r="C21" s="48">
        <v>2</v>
      </c>
      <c r="D21" s="48" t="s">
        <v>42</v>
      </c>
      <c r="E21" s="48">
        <v>59.27</v>
      </c>
      <c r="F21" s="22">
        <f t="shared" ref="F21:F30" si="0">E21*10.764</f>
        <v>637.98227999999995</v>
      </c>
      <c r="G21" s="48">
        <v>16</v>
      </c>
    </row>
    <row r="22" spans="2:23" ht="17.25" hidden="1" thickBot="1" x14ac:dyDescent="0.3">
      <c r="C22" s="48">
        <v>3</v>
      </c>
      <c r="D22" s="48" t="s">
        <v>43</v>
      </c>
      <c r="E22" s="48">
        <v>46.73</v>
      </c>
      <c r="F22" s="22">
        <f t="shared" si="0"/>
        <v>503.00171999999992</v>
      </c>
      <c r="G22" s="48">
        <v>1</v>
      </c>
      <c r="K22">
        <v>27500</v>
      </c>
      <c r="L22" t="s">
        <v>48</v>
      </c>
      <c r="T22" s="13"/>
      <c r="U22" s="13"/>
      <c r="V22" s="13"/>
      <c r="W22" s="12"/>
    </row>
    <row r="23" spans="2:23" ht="17.25" hidden="1" thickBot="1" x14ac:dyDescent="0.3">
      <c r="C23" s="48">
        <v>4</v>
      </c>
      <c r="D23" s="48" t="s">
        <v>43</v>
      </c>
      <c r="E23" s="48">
        <v>43.48</v>
      </c>
      <c r="F23" s="22">
        <f t="shared" si="0"/>
        <v>468.01871999999992</v>
      </c>
      <c r="G23" s="48">
        <v>15</v>
      </c>
      <c r="K23">
        <v>60</v>
      </c>
      <c r="L23" t="s">
        <v>47</v>
      </c>
      <c r="M23" s="50">
        <v>7.0000000000000007E-2</v>
      </c>
      <c r="T23" s="13"/>
      <c r="U23" s="13"/>
      <c r="V23" s="13"/>
      <c r="W23" s="12"/>
    </row>
    <row r="24" spans="2:23" ht="17.25" hidden="1" thickBot="1" x14ac:dyDescent="0.3">
      <c r="C24" s="48">
        <v>5</v>
      </c>
      <c r="D24" s="48" t="s">
        <v>44</v>
      </c>
      <c r="E24" s="48">
        <v>62.15</v>
      </c>
      <c r="F24" s="22">
        <f t="shared" si="0"/>
        <v>668.98259999999993</v>
      </c>
      <c r="G24" s="48">
        <v>1</v>
      </c>
      <c r="T24" s="13"/>
      <c r="U24" s="13"/>
      <c r="V24" s="13"/>
      <c r="W24" s="12"/>
    </row>
    <row r="25" spans="2:23" ht="15.75" thickBot="1" x14ac:dyDescent="0.3">
      <c r="C25" s="48">
        <v>6</v>
      </c>
      <c r="D25" s="48" t="s">
        <v>42</v>
      </c>
      <c r="E25" s="48">
        <v>63.08</v>
      </c>
      <c r="F25" s="22">
        <f t="shared" si="0"/>
        <v>678.99311999999998</v>
      </c>
      <c r="G25" s="48">
        <v>7</v>
      </c>
      <c r="K25" t="s">
        <v>49</v>
      </c>
      <c r="L25">
        <v>33</v>
      </c>
    </row>
    <row r="26" spans="2:23" ht="15.75" thickBot="1" x14ac:dyDescent="0.3">
      <c r="C26" s="48">
        <v>7</v>
      </c>
      <c r="D26" s="48" t="s">
        <v>42</v>
      </c>
      <c r="E26" s="48">
        <v>60.29</v>
      </c>
      <c r="F26" s="22">
        <f t="shared" si="0"/>
        <v>648.96155999999996</v>
      </c>
      <c r="G26" s="48">
        <v>8</v>
      </c>
      <c r="K26" t="s">
        <v>50</v>
      </c>
      <c r="L26">
        <v>60</v>
      </c>
    </row>
    <row r="27" spans="2:23" ht="15.75" thickBot="1" x14ac:dyDescent="0.3">
      <c r="C27" s="48">
        <v>8</v>
      </c>
      <c r="D27" s="48" t="s">
        <v>45</v>
      </c>
      <c r="E27" s="48">
        <v>54.35</v>
      </c>
      <c r="F27" s="22">
        <f t="shared" si="0"/>
        <v>585.02339999999992</v>
      </c>
      <c r="G27" s="48">
        <v>8</v>
      </c>
    </row>
    <row r="28" spans="2:23" ht="15.75" thickBot="1" x14ac:dyDescent="0.3">
      <c r="C28" s="48">
        <v>9</v>
      </c>
      <c r="D28" s="48" t="s">
        <v>46</v>
      </c>
      <c r="E28" s="48">
        <v>54.25</v>
      </c>
      <c r="F28" s="22">
        <f t="shared" si="0"/>
        <v>583.947</v>
      </c>
      <c r="G28" s="48">
        <v>18</v>
      </c>
    </row>
    <row r="29" spans="2:23" ht="17.25" thickBot="1" x14ac:dyDescent="0.3">
      <c r="C29" s="48">
        <v>10</v>
      </c>
      <c r="D29" s="48" t="s">
        <v>45</v>
      </c>
      <c r="E29" s="48">
        <v>54.44</v>
      </c>
      <c r="F29" s="22">
        <f t="shared" si="0"/>
        <v>585.9921599999999</v>
      </c>
      <c r="G29" s="48">
        <v>7</v>
      </c>
      <c r="T29" s="15"/>
      <c r="U29" s="15"/>
      <c r="V29" s="15"/>
      <c r="W29" s="15"/>
    </row>
    <row r="30" spans="2:23" ht="17.25" thickBot="1" x14ac:dyDescent="0.3">
      <c r="C30" s="48">
        <v>11</v>
      </c>
      <c r="D30" s="48" t="s">
        <v>42</v>
      </c>
      <c r="E30" s="48">
        <v>54.35</v>
      </c>
      <c r="F30" s="22">
        <f t="shared" si="0"/>
        <v>585.02339999999992</v>
      </c>
      <c r="G30" s="48">
        <v>6</v>
      </c>
      <c r="O30" s="14"/>
      <c r="T30" s="15"/>
      <c r="U30" s="15"/>
      <c r="V30" s="15"/>
      <c r="W30" s="15"/>
    </row>
    <row r="31" spans="2:23" ht="17.25" hidden="1" thickBot="1" x14ac:dyDescent="0.3">
      <c r="B31" s="31"/>
      <c r="C31" s="32"/>
      <c r="D31" s="31"/>
      <c r="E31" s="31"/>
      <c r="F31" s="35"/>
      <c r="G31" s="49">
        <f>SUM(G20:G30)</f>
        <v>93</v>
      </c>
      <c r="S31" s="22"/>
      <c r="T31" s="15"/>
      <c r="U31" s="15"/>
      <c r="V31" s="15"/>
      <c r="W31" s="15"/>
    </row>
    <row r="32" spans="2:23" ht="15.75" thickBot="1" x14ac:dyDescent="0.3">
      <c r="B32" s="31"/>
      <c r="C32" s="32"/>
      <c r="D32" s="31"/>
      <c r="E32" s="31"/>
      <c r="F32" s="35"/>
      <c r="G32" s="31"/>
      <c r="S32" s="22"/>
    </row>
    <row r="33" spans="2:23" ht="15.75" thickBot="1" x14ac:dyDescent="0.3">
      <c r="B33" s="31"/>
      <c r="C33" s="32"/>
      <c r="D33" s="31"/>
      <c r="E33" s="31"/>
      <c r="F33" s="35"/>
      <c r="G33" s="31"/>
      <c r="S33" s="22"/>
    </row>
    <row r="34" spans="2:23" ht="15.75" thickBot="1" x14ac:dyDescent="0.3">
      <c r="B34" s="31"/>
      <c r="C34" s="34"/>
      <c r="D34" s="33"/>
      <c r="E34" s="33"/>
      <c r="F34" s="35"/>
      <c r="G34" s="33"/>
      <c r="S34" s="22"/>
    </row>
    <row r="35" spans="2:23" x14ac:dyDescent="0.25">
      <c r="G35" s="23"/>
      <c r="S35" s="22"/>
    </row>
    <row r="36" spans="2:23" x14ac:dyDescent="0.25">
      <c r="Q36" s="36"/>
      <c r="S36" s="22"/>
    </row>
    <row r="37" spans="2:23" x14ac:dyDescent="0.25">
      <c r="W37" s="36"/>
    </row>
    <row r="38" spans="2:23" x14ac:dyDescent="0.25">
      <c r="O38" s="14"/>
      <c r="S38" s="22"/>
    </row>
    <row r="39" spans="2:23" x14ac:dyDescent="0.25">
      <c r="S39" s="22"/>
    </row>
    <row r="40" spans="2:23" x14ac:dyDescent="0.25">
      <c r="S40" s="22"/>
    </row>
    <row r="41" spans="2:23" x14ac:dyDescent="0.25">
      <c r="S41" s="22"/>
    </row>
    <row r="42" spans="2:23" x14ac:dyDescent="0.25">
      <c r="S42" s="22"/>
    </row>
    <row r="43" spans="2:23" x14ac:dyDescent="0.25">
      <c r="Q43" s="36"/>
      <c r="S43" s="22"/>
    </row>
    <row r="45" spans="2:23" x14ac:dyDescent="0.25">
      <c r="O45" s="14"/>
      <c r="S45" s="22"/>
    </row>
    <row r="46" spans="2:23" x14ac:dyDescent="0.25">
      <c r="S46" s="22"/>
    </row>
    <row r="47" spans="2:23" x14ac:dyDescent="0.25">
      <c r="S47" s="22"/>
    </row>
    <row r="48" spans="2:23" x14ac:dyDescent="0.25">
      <c r="S48" s="22"/>
    </row>
    <row r="49" spans="17:19" x14ac:dyDescent="0.25">
      <c r="S49" s="22"/>
    </row>
    <row r="50" spans="17:19" x14ac:dyDescent="0.25">
      <c r="Q50" s="36"/>
      <c r="S50" s="22"/>
    </row>
  </sheetData>
  <autoFilter ref="D20:D31" xr:uid="{00000000-0001-0000-0500-000000000000}">
    <filterColumn colId="0">
      <filters>
        <filter val="2 BHK REHAB"/>
        <filter val="2BHK"/>
        <filter val="2BHK REHAB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zoomScale="145" zoomScaleNormal="145" workbookViewId="0">
      <selection activeCell="F25" sqref="F25:F28"/>
    </sheetView>
  </sheetViews>
  <sheetFormatPr defaultRowHeight="12.75" x14ac:dyDescent="0.2"/>
  <cols>
    <col min="1" max="1" width="9.140625" style="16"/>
    <col min="2" max="2" width="15.28515625" style="16" customWidth="1"/>
    <col min="3" max="16384" width="9.140625" style="16"/>
  </cols>
  <sheetData>
    <row r="1" spans="1:6" ht="15" x14ac:dyDescent="0.25">
      <c r="A1" s="14"/>
      <c r="B1"/>
      <c r="C1"/>
      <c r="D1"/>
      <c r="E1"/>
    </row>
    <row r="2" spans="1:6" ht="15" x14ac:dyDescent="0.25">
      <c r="A2"/>
      <c r="B2" s="14" t="s">
        <v>52</v>
      </c>
      <c r="C2">
        <v>1</v>
      </c>
      <c r="D2" s="54" t="s">
        <v>12</v>
      </c>
      <c r="E2">
        <v>54.44</v>
      </c>
      <c r="F2" s="55">
        <f>E2*10.764</f>
        <v>585.9921599999999</v>
      </c>
    </row>
    <row r="3" spans="1:6" ht="15" x14ac:dyDescent="0.25">
      <c r="A3"/>
      <c r="B3"/>
      <c r="C3">
        <v>2</v>
      </c>
      <c r="D3" s="54" t="s">
        <v>12</v>
      </c>
      <c r="E3">
        <v>54.35</v>
      </c>
      <c r="F3" s="55">
        <f t="shared" ref="F3:F9" si="0">E3*10.764</f>
        <v>585.02339999999992</v>
      </c>
    </row>
    <row r="4" spans="1:6" ht="15" x14ac:dyDescent="0.25">
      <c r="A4"/>
      <c r="B4"/>
      <c r="C4">
        <v>3</v>
      </c>
      <c r="D4" s="54" t="s">
        <v>20</v>
      </c>
      <c r="E4">
        <v>43.48</v>
      </c>
      <c r="F4" s="55">
        <f t="shared" si="0"/>
        <v>468.01871999999992</v>
      </c>
    </row>
    <row r="5" spans="1:6" ht="15" x14ac:dyDescent="0.25">
      <c r="A5"/>
      <c r="B5"/>
      <c r="C5">
        <v>4</v>
      </c>
      <c r="D5" s="54" t="s">
        <v>12</v>
      </c>
      <c r="E5">
        <v>59.27</v>
      </c>
      <c r="F5" s="55">
        <f t="shared" si="0"/>
        <v>637.98227999999995</v>
      </c>
    </row>
    <row r="6" spans="1:6" ht="15" x14ac:dyDescent="0.25">
      <c r="A6"/>
      <c r="B6"/>
      <c r="C6">
        <v>5</v>
      </c>
      <c r="D6" s="54" t="s">
        <v>12</v>
      </c>
      <c r="E6">
        <v>54.25</v>
      </c>
      <c r="F6" s="55">
        <f t="shared" si="0"/>
        <v>583.947</v>
      </c>
    </row>
    <row r="7" spans="1:6" ht="15" x14ac:dyDescent="0.25">
      <c r="A7"/>
      <c r="B7"/>
      <c r="C7" s="36">
        <v>6</v>
      </c>
      <c r="D7" s="54" t="s">
        <v>12</v>
      </c>
      <c r="E7">
        <v>54.25</v>
      </c>
      <c r="F7" s="55">
        <f t="shared" si="0"/>
        <v>583.947</v>
      </c>
    </row>
    <row r="8" spans="1:6" ht="15" x14ac:dyDescent="0.25">
      <c r="A8"/>
      <c r="B8"/>
      <c r="C8">
        <v>7</v>
      </c>
      <c r="D8" s="54" t="s">
        <v>12</v>
      </c>
      <c r="E8">
        <v>60.29</v>
      </c>
      <c r="F8" s="55">
        <f t="shared" si="0"/>
        <v>648.96155999999996</v>
      </c>
    </row>
    <row r="9" spans="1:6" ht="15" x14ac:dyDescent="0.25">
      <c r="A9" s="14"/>
      <c r="B9"/>
      <c r="C9">
        <v>8</v>
      </c>
      <c r="D9" s="54" t="s">
        <v>12</v>
      </c>
      <c r="E9">
        <v>63.08</v>
      </c>
      <c r="F9" s="55">
        <f t="shared" si="0"/>
        <v>678.99311999999998</v>
      </c>
    </row>
    <row r="10" spans="1:6" ht="15" x14ac:dyDescent="0.25">
      <c r="A10"/>
      <c r="B10"/>
      <c r="C10"/>
      <c r="D10"/>
      <c r="E10" s="22"/>
    </row>
    <row r="11" spans="1:6" ht="15" x14ac:dyDescent="0.25">
      <c r="A11"/>
      <c r="B11" s="14" t="s">
        <v>51</v>
      </c>
      <c r="C11">
        <v>1</v>
      </c>
      <c r="D11" s="54" t="s">
        <v>53</v>
      </c>
      <c r="E11" s="22">
        <v>0</v>
      </c>
    </row>
    <row r="12" spans="1:6" ht="15" x14ac:dyDescent="0.25">
      <c r="A12"/>
      <c r="B12"/>
      <c r="C12">
        <v>2</v>
      </c>
      <c r="D12" s="54" t="s">
        <v>53</v>
      </c>
      <c r="E12" s="22">
        <v>0</v>
      </c>
    </row>
    <row r="13" spans="1:6" ht="15" x14ac:dyDescent="0.25">
      <c r="A13"/>
      <c r="B13"/>
      <c r="C13">
        <v>3</v>
      </c>
      <c r="D13" s="54" t="s">
        <v>20</v>
      </c>
      <c r="E13">
        <v>43.48</v>
      </c>
      <c r="F13" s="55">
        <f t="shared" ref="F13:F28" si="1">E13*10.764</f>
        <v>468.01871999999992</v>
      </c>
    </row>
    <row r="14" spans="1:6" ht="15" x14ac:dyDescent="0.25">
      <c r="A14"/>
      <c r="B14"/>
      <c r="C14">
        <v>4</v>
      </c>
      <c r="D14" s="54" t="s">
        <v>12</v>
      </c>
      <c r="E14">
        <v>59.27</v>
      </c>
      <c r="F14" s="55">
        <f t="shared" si="1"/>
        <v>637.98227999999995</v>
      </c>
    </row>
    <row r="15" spans="1:6" ht="15" x14ac:dyDescent="0.25">
      <c r="A15"/>
      <c r="B15"/>
      <c r="C15">
        <v>5</v>
      </c>
      <c r="D15" s="54" t="s">
        <v>12</v>
      </c>
      <c r="E15">
        <v>54.25</v>
      </c>
      <c r="F15" s="55">
        <f t="shared" si="1"/>
        <v>583.947</v>
      </c>
    </row>
    <row r="16" spans="1:6" ht="15" x14ac:dyDescent="0.25">
      <c r="A16" s="14"/>
      <c r="B16"/>
      <c r="C16" s="36">
        <v>6</v>
      </c>
      <c r="D16" s="54" t="s">
        <v>12</v>
      </c>
      <c r="E16">
        <v>54.25</v>
      </c>
      <c r="F16" s="55">
        <f t="shared" si="1"/>
        <v>583.947</v>
      </c>
    </row>
    <row r="17" spans="1:6" ht="15" x14ac:dyDescent="0.25">
      <c r="A17"/>
      <c r="B17"/>
      <c r="C17">
        <v>7</v>
      </c>
      <c r="D17" s="54" t="s">
        <v>12</v>
      </c>
      <c r="E17">
        <v>60.29</v>
      </c>
      <c r="F17" s="55">
        <f t="shared" si="1"/>
        <v>648.96155999999996</v>
      </c>
    </row>
    <row r="18" spans="1:6" ht="15" x14ac:dyDescent="0.25">
      <c r="A18"/>
      <c r="B18"/>
      <c r="C18">
        <v>8</v>
      </c>
      <c r="D18" s="54" t="s">
        <v>20</v>
      </c>
      <c r="E18">
        <v>46.73</v>
      </c>
      <c r="F18" s="55">
        <f t="shared" si="1"/>
        <v>503.00171999999992</v>
      </c>
    </row>
    <row r="19" spans="1:6" ht="15" x14ac:dyDescent="0.25">
      <c r="A19"/>
      <c r="B19"/>
      <c r="C19"/>
      <c r="D19"/>
      <c r="E19" s="22"/>
    </row>
    <row r="20" spans="1:6" ht="15" x14ac:dyDescent="0.25">
      <c r="A20"/>
      <c r="B20" s="14" t="s">
        <v>56</v>
      </c>
      <c r="C20">
        <v>2</v>
      </c>
      <c r="D20" s="54" t="s">
        <v>12</v>
      </c>
      <c r="E20">
        <v>54.35</v>
      </c>
      <c r="F20" s="55">
        <f t="shared" si="1"/>
        <v>585.02339999999992</v>
      </c>
    </row>
    <row r="21" spans="1:6" ht="15" x14ac:dyDescent="0.25">
      <c r="A21"/>
      <c r="B21"/>
      <c r="C21" s="36">
        <v>3</v>
      </c>
      <c r="D21" s="54" t="s">
        <v>20</v>
      </c>
      <c r="E21">
        <v>43.48</v>
      </c>
      <c r="F21" s="55">
        <f t="shared" si="1"/>
        <v>468.01871999999992</v>
      </c>
    </row>
    <row r="22" spans="1:6" ht="15" x14ac:dyDescent="0.25">
      <c r="C22" s="16">
        <v>4</v>
      </c>
      <c r="D22" s="54" t="s">
        <v>12</v>
      </c>
      <c r="E22">
        <v>59.27</v>
      </c>
      <c r="F22" s="55">
        <f t="shared" si="1"/>
        <v>637.98227999999995</v>
      </c>
    </row>
    <row r="23" spans="1:6" ht="15" x14ac:dyDescent="0.25">
      <c r="C23" s="16">
        <v>5</v>
      </c>
      <c r="D23" s="54" t="s">
        <v>12</v>
      </c>
      <c r="E23">
        <v>54.25</v>
      </c>
      <c r="F23" s="55">
        <f t="shared" si="1"/>
        <v>583.947</v>
      </c>
    </row>
    <row r="25" spans="1:6" x14ac:dyDescent="0.2">
      <c r="B25" s="56" t="s">
        <v>54</v>
      </c>
      <c r="C25" s="16">
        <v>2</v>
      </c>
      <c r="D25" s="54" t="s">
        <v>55</v>
      </c>
      <c r="E25" s="16">
        <v>62.15</v>
      </c>
      <c r="F25" s="55">
        <f t="shared" si="1"/>
        <v>668.98259999999993</v>
      </c>
    </row>
    <row r="26" spans="1:6" x14ac:dyDescent="0.2">
      <c r="C26" s="16">
        <v>3</v>
      </c>
      <c r="D26" s="54" t="s">
        <v>53</v>
      </c>
      <c r="E26" s="16">
        <v>0</v>
      </c>
      <c r="F26" s="55">
        <f t="shared" si="1"/>
        <v>0</v>
      </c>
    </row>
    <row r="27" spans="1:6" ht="15" x14ac:dyDescent="0.25">
      <c r="C27" s="16">
        <v>4</v>
      </c>
      <c r="D27" s="54" t="s">
        <v>12</v>
      </c>
      <c r="E27">
        <v>59.27</v>
      </c>
      <c r="F27" s="55">
        <f t="shared" si="1"/>
        <v>637.98227999999995</v>
      </c>
    </row>
    <row r="28" spans="1:6" ht="15" x14ac:dyDescent="0.25">
      <c r="C28" s="16">
        <v>5</v>
      </c>
      <c r="D28" s="54" t="s">
        <v>12</v>
      </c>
      <c r="E28">
        <v>54.25</v>
      </c>
      <c r="F28" s="55">
        <f t="shared" si="1"/>
        <v>583.947</v>
      </c>
    </row>
    <row r="33" ht="15" customHeight="1" x14ac:dyDescent="0.2"/>
  </sheetData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P72"/>
  <sheetViews>
    <sheetView zoomScale="130" zoomScaleNormal="130" workbookViewId="0">
      <selection activeCell="G9" sqref="G9"/>
    </sheetView>
  </sheetViews>
  <sheetFormatPr defaultRowHeight="15" x14ac:dyDescent="0.25"/>
  <cols>
    <col min="1" max="1" width="10.140625" style="59" customWidth="1"/>
    <col min="2" max="2" width="13.5703125" style="59" customWidth="1"/>
    <col min="3" max="3" width="9.140625" style="59"/>
    <col min="4" max="4" width="12.28515625" style="59" customWidth="1"/>
    <col min="5" max="5" width="13" style="59" customWidth="1"/>
    <col min="6" max="6" width="16" style="59" customWidth="1"/>
    <col min="7" max="8" width="19.5703125" style="59" customWidth="1"/>
    <col min="9" max="9" width="14.85546875" style="59" customWidth="1"/>
    <col min="10" max="10" width="18" style="59" customWidth="1"/>
    <col min="11" max="11" width="20" style="59" customWidth="1"/>
    <col min="12" max="12" width="9.140625" style="59"/>
    <col min="13" max="16" width="9.140625" style="1"/>
  </cols>
  <sheetData>
    <row r="1" spans="1:12" ht="21.75" thickBot="1" x14ac:dyDescent="0.4">
      <c r="A1" s="58" t="s">
        <v>35</v>
      </c>
    </row>
    <row r="2" spans="1:12" ht="33" x14ac:dyDescent="0.25">
      <c r="A2" s="60" t="s">
        <v>22</v>
      </c>
      <c r="B2" s="61" t="s">
        <v>23</v>
      </c>
      <c r="C2" s="62" t="s">
        <v>24</v>
      </c>
      <c r="D2" s="62" t="s">
        <v>25</v>
      </c>
      <c r="E2" s="62" t="s">
        <v>26</v>
      </c>
      <c r="F2" s="63" t="s">
        <v>27</v>
      </c>
      <c r="G2" s="64" t="s">
        <v>33</v>
      </c>
      <c r="H2" s="64" t="s">
        <v>34</v>
      </c>
      <c r="I2" s="64" t="s">
        <v>28</v>
      </c>
      <c r="J2" s="65" t="s">
        <v>29</v>
      </c>
      <c r="K2" s="66" t="s">
        <v>30</v>
      </c>
      <c r="L2" s="67" t="s">
        <v>31</v>
      </c>
    </row>
    <row r="3" spans="1:12" ht="16.5" x14ac:dyDescent="0.25">
      <c r="A3" s="68">
        <v>1001</v>
      </c>
      <c r="B3" s="69">
        <v>58.74</v>
      </c>
      <c r="C3" s="68">
        <f>B3*10.764</f>
        <v>632.27735999999993</v>
      </c>
      <c r="D3" s="68">
        <v>64.64</v>
      </c>
      <c r="E3" s="68">
        <f>D3*10.764</f>
        <v>695.78495999999996</v>
      </c>
      <c r="F3" s="69">
        <v>16900000</v>
      </c>
      <c r="G3" s="69">
        <f>F3/C3</f>
        <v>26728.776118126389</v>
      </c>
      <c r="H3" s="69">
        <f>F3/E3</f>
        <v>24289.113693978095</v>
      </c>
      <c r="I3" s="69">
        <v>8867780</v>
      </c>
      <c r="J3" s="69">
        <v>30000</v>
      </c>
      <c r="K3" s="69">
        <f>F3+I3+J3</f>
        <v>25797780</v>
      </c>
      <c r="L3" s="70">
        <f>K3/C3</f>
        <v>40801.366033412938</v>
      </c>
    </row>
    <row r="4" spans="1:12" ht="16.5" x14ac:dyDescent="0.25">
      <c r="A4" s="68">
        <v>701</v>
      </c>
      <c r="B4" s="69"/>
      <c r="C4" s="68">
        <v>439</v>
      </c>
      <c r="D4" s="68">
        <v>44.88</v>
      </c>
      <c r="E4" s="68">
        <f>D4*10.764</f>
        <v>483.08832000000001</v>
      </c>
      <c r="F4" s="69">
        <v>10415000</v>
      </c>
      <c r="G4" s="69">
        <f t="shared" ref="G4:G17" si="0">F4/C4</f>
        <v>23724.373576309794</v>
      </c>
      <c r="H4" s="69">
        <f t="shared" ref="H4:H18" si="1">F4/E4</f>
        <v>21559.204743347964</v>
      </c>
      <c r="I4" s="69"/>
      <c r="J4" s="69">
        <v>30000</v>
      </c>
      <c r="K4" s="69">
        <f t="shared" ref="K4:K17" si="2">F4+I4+J4</f>
        <v>10445000</v>
      </c>
      <c r="L4" s="70">
        <f t="shared" ref="L4:L10" si="3">K4/C4</f>
        <v>23792.710706150341</v>
      </c>
    </row>
    <row r="5" spans="1:12" ht="16.5" x14ac:dyDescent="0.25">
      <c r="A5" s="68">
        <v>1403</v>
      </c>
      <c r="B5" s="69">
        <v>73.39</v>
      </c>
      <c r="C5" s="68">
        <f t="shared" ref="C4:C16" si="4">B5*10.764</f>
        <v>789.96996000000001</v>
      </c>
      <c r="D5" s="68">
        <v>88.06</v>
      </c>
      <c r="E5" s="68">
        <f t="shared" ref="E5:E10" si="5">D5*10.764</f>
        <v>947.87783999999999</v>
      </c>
      <c r="F5" s="69">
        <v>21250000</v>
      </c>
      <c r="G5" s="69">
        <f t="shared" si="0"/>
        <v>26899.757048989559</v>
      </c>
      <c r="H5" s="69">
        <f t="shared" si="1"/>
        <v>22418.500679370245</v>
      </c>
      <c r="I5" s="69"/>
      <c r="J5" s="69">
        <v>30000</v>
      </c>
      <c r="K5" s="69">
        <f t="shared" si="2"/>
        <v>21280000</v>
      </c>
      <c r="L5" s="70">
        <f t="shared" si="3"/>
        <v>26937.733176588132</v>
      </c>
    </row>
    <row r="6" spans="1:12" ht="16.5" x14ac:dyDescent="0.25">
      <c r="A6" s="68">
        <v>403</v>
      </c>
      <c r="B6" s="69">
        <f>C6/10.764</f>
        <v>70.048309178743963</v>
      </c>
      <c r="C6" s="68">
        <v>754</v>
      </c>
      <c r="D6" s="68">
        <v>0</v>
      </c>
      <c r="E6" s="68">
        <f>D6*10.764</f>
        <v>0</v>
      </c>
      <c r="F6" s="69">
        <v>19800000</v>
      </c>
      <c r="G6" s="69">
        <f t="shared" si="0"/>
        <v>26259.946949602123</v>
      </c>
      <c r="H6" s="69" t="e">
        <f t="shared" si="1"/>
        <v>#DIV/0!</v>
      </c>
      <c r="I6" s="69"/>
      <c r="J6" s="69">
        <v>30000</v>
      </c>
      <c r="K6" s="69">
        <f t="shared" si="2"/>
        <v>19830000</v>
      </c>
      <c r="L6" s="70">
        <f t="shared" si="3"/>
        <v>26299.734748010611</v>
      </c>
    </row>
    <row r="7" spans="1:12" ht="16.5" x14ac:dyDescent="0.25">
      <c r="A7" s="68">
        <v>1405</v>
      </c>
      <c r="B7" s="69">
        <v>57.97</v>
      </c>
      <c r="C7" s="68">
        <f t="shared" si="4"/>
        <v>623.98907999999994</v>
      </c>
      <c r="D7" s="68">
        <v>63.79</v>
      </c>
      <c r="E7" s="68">
        <f t="shared" si="5"/>
        <v>686.63555999999994</v>
      </c>
      <c r="F7" s="69">
        <v>13031531</v>
      </c>
      <c r="G7" s="69">
        <f t="shared" si="0"/>
        <v>20884.229256063267</v>
      </c>
      <c r="H7" s="69">
        <f t="shared" si="1"/>
        <v>18978.817525850249</v>
      </c>
      <c r="I7" s="69"/>
      <c r="J7" s="69">
        <v>30000</v>
      </c>
      <c r="K7" s="69">
        <f t="shared" si="2"/>
        <v>13061531</v>
      </c>
      <c r="L7" s="70">
        <f t="shared" si="3"/>
        <v>20932.307020501066</v>
      </c>
    </row>
    <row r="8" spans="1:12" ht="16.5" x14ac:dyDescent="0.25">
      <c r="A8" s="68">
        <v>604</v>
      </c>
      <c r="B8" s="69">
        <v>67.62</v>
      </c>
      <c r="C8" s="68">
        <f t="shared" si="4"/>
        <v>727.86167999999998</v>
      </c>
      <c r="D8" s="68">
        <v>74.42</v>
      </c>
      <c r="E8" s="68">
        <f t="shared" si="5"/>
        <v>801.05687999999998</v>
      </c>
      <c r="F8" s="69">
        <v>20400000</v>
      </c>
      <c r="G8" s="69">
        <f t="shared" si="0"/>
        <v>28027.303209587844</v>
      </c>
      <c r="H8" s="69">
        <f t="shared" si="1"/>
        <v>25466.356396564501</v>
      </c>
      <c r="I8" s="69"/>
      <c r="J8" s="69">
        <v>30000</v>
      </c>
      <c r="K8" s="69">
        <f>F8+I8+J8</f>
        <v>20430000</v>
      </c>
      <c r="L8" s="70">
        <f t="shared" si="3"/>
        <v>28068.519831954887</v>
      </c>
    </row>
    <row r="9" spans="1:12" ht="16.5" x14ac:dyDescent="0.25">
      <c r="A9" s="68">
        <v>203</v>
      </c>
      <c r="B9" s="69">
        <v>73.040000000000006</v>
      </c>
      <c r="C9" s="68">
        <f t="shared" si="4"/>
        <v>786.20256000000006</v>
      </c>
      <c r="D9" s="68">
        <v>80.349999999999994</v>
      </c>
      <c r="E9" s="68">
        <f t="shared" si="5"/>
        <v>864.88739999999984</v>
      </c>
      <c r="F9" s="69">
        <v>20000000</v>
      </c>
      <c r="G9" s="69">
        <f t="shared" si="0"/>
        <v>25438.736805944765</v>
      </c>
      <c r="H9" s="69">
        <f t="shared" si="1"/>
        <v>23124.397464918558</v>
      </c>
      <c r="I9" s="69"/>
      <c r="J9" s="69">
        <v>30000</v>
      </c>
      <c r="K9" s="69">
        <f t="shared" si="2"/>
        <v>20030000</v>
      </c>
      <c r="L9" s="70">
        <f t="shared" si="3"/>
        <v>25476.894911153682</v>
      </c>
    </row>
    <row r="10" spans="1:12" ht="16.5" x14ac:dyDescent="0.25">
      <c r="A10" s="68"/>
      <c r="B10" s="69">
        <v>74.319999999999993</v>
      </c>
      <c r="C10" s="68">
        <v>921</v>
      </c>
      <c r="D10" s="68">
        <v>74.319999999999993</v>
      </c>
      <c r="E10" s="68">
        <f t="shared" si="5"/>
        <v>799.98047999999983</v>
      </c>
      <c r="F10" s="71">
        <v>18185000</v>
      </c>
      <c r="G10" s="69">
        <f t="shared" si="0"/>
        <v>19744.842562432139</v>
      </c>
      <c r="H10" s="69">
        <f t="shared" si="1"/>
        <v>22731.804656033612</v>
      </c>
      <c r="I10" s="71"/>
      <c r="J10" s="69">
        <v>30000</v>
      </c>
      <c r="K10" s="71">
        <f t="shared" si="2"/>
        <v>18215000</v>
      </c>
      <c r="L10" s="72">
        <f t="shared" si="3"/>
        <v>19777.415852334419</v>
      </c>
    </row>
    <row r="11" spans="1:12" ht="16.5" x14ac:dyDescent="0.25">
      <c r="A11" s="68"/>
      <c r="B11" s="69"/>
      <c r="C11" s="68">
        <f t="shared" si="4"/>
        <v>0</v>
      </c>
      <c r="D11" s="68"/>
      <c r="E11" s="68"/>
      <c r="F11" s="71"/>
      <c r="G11" s="69" t="e">
        <f t="shared" si="0"/>
        <v>#DIV/0!</v>
      </c>
      <c r="H11" s="69" t="e">
        <f t="shared" si="1"/>
        <v>#DIV/0!</v>
      </c>
      <c r="I11" s="71"/>
      <c r="J11" s="69">
        <v>30000</v>
      </c>
      <c r="K11" s="71">
        <f t="shared" si="2"/>
        <v>30000</v>
      </c>
      <c r="L11" s="72"/>
    </row>
    <row r="12" spans="1:12" ht="16.5" x14ac:dyDescent="0.25">
      <c r="A12" s="68"/>
      <c r="B12" s="69"/>
      <c r="C12" s="68">
        <f t="shared" si="4"/>
        <v>0</v>
      </c>
      <c r="D12" s="68"/>
      <c r="E12" s="68"/>
      <c r="F12" s="71"/>
      <c r="G12" s="69" t="e">
        <f t="shared" si="0"/>
        <v>#DIV/0!</v>
      </c>
      <c r="H12" s="69" t="e">
        <f t="shared" si="1"/>
        <v>#DIV/0!</v>
      </c>
      <c r="I12" s="71"/>
      <c r="J12" s="69">
        <v>30000</v>
      </c>
      <c r="K12" s="71">
        <f t="shared" si="2"/>
        <v>30000</v>
      </c>
      <c r="L12" s="72"/>
    </row>
    <row r="13" spans="1:12" ht="16.5" x14ac:dyDescent="0.25">
      <c r="A13" s="68"/>
      <c r="B13" s="69"/>
      <c r="C13" s="68">
        <f t="shared" si="4"/>
        <v>0</v>
      </c>
      <c r="D13" s="68"/>
      <c r="E13" s="68"/>
      <c r="F13" s="71"/>
      <c r="G13" s="69" t="e">
        <f t="shared" si="0"/>
        <v>#DIV/0!</v>
      </c>
      <c r="H13" s="69" t="e">
        <f t="shared" si="1"/>
        <v>#DIV/0!</v>
      </c>
      <c r="I13" s="71"/>
      <c r="J13" s="71"/>
      <c r="K13" s="71">
        <f t="shared" si="2"/>
        <v>0</v>
      </c>
      <c r="L13" s="72"/>
    </row>
    <row r="14" spans="1:12" ht="16.5" x14ac:dyDescent="0.25">
      <c r="A14" s="68"/>
      <c r="B14" s="69"/>
      <c r="C14" s="68">
        <f t="shared" si="4"/>
        <v>0</v>
      </c>
      <c r="D14" s="68"/>
      <c r="E14" s="68"/>
      <c r="F14" s="69"/>
      <c r="G14" s="69" t="e">
        <f t="shared" si="0"/>
        <v>#DIV/0!</v>
      </c>
      <c r="H14" s="69" t="e">
        <f t="shared" si="1"/>
        <v>#DIV/0!</v>
      </c>
      <c r="I14" s="69"/>
      <c r="J14" s="69"/>
      <c r="K14" s="69">
        <f t="shared" si="2"/>
        <v>0</v>
      </c>
      <c r="L14" s="70"/>
    </row>
    <row r="15" spans="1:12" ht="16.5" x14ac:dyDescent="0.25">
      <c r="A15" s="68"/>
      <c r="B15" s="69"/>
      <c r="C15" s="68">
        <f t="shared" si="4"/>
        <v>0</v>
      </c>
      <c r="D15" s="68"/>
      <c r="E15" s="68"/>
      <c r="F15" s="69"/>
      <c r="G15" s="69" t="e">
        <f t="shared" si="0"/>
        <v>#DIV/0!</v>
      </c>
      <c r="H15" s="69" t="e">
        <f t="shared" si="1"/>
        <v>#DIV/0!</v>
      </c>
      <c r="I15" s="69"/>
      <c r="J15" s="69"/>
      <c r="K15" s="69">
        <f t="shared" si="2"/>
        <v>0</v>
      </c>
      <c r="L15" s="70"/>
    </row>
    <row r="16" spans="1:12" ht="16.5" x14ac:dyDescent="0.25">
      <c r="A16" s="68"/>
      <c r="B16" s="69"/>
      <c r="C16" s="68">
        <f t="shared" si="4"/>
        <v>0</v>
      </c>
      <c r="D16" s="68"/>
      <c r="E16" s="68"/>
      <c r="F16" s="69"/>
      <c r="G16" s="69" t="e">
        <f t="shared" si="0"/>
        <v>#DIV/0!</v>
      </c>
      <c r="H16" s="69" t="e">
        <f t="shared" si="1"/>
        <v>#DIV/0!</v>
      </c>
      <c r="I16" s="69"/>
      <c r="J16" s="69"/>
      <c r="K16" s="69">
        <f t="shared" si="2"/>
        <v>0</v>
      </c>
      <c r="L16" s="70"/>
    </row>
    <row r="17" spans="1:12" ht="16.5" x14ac:dyDescent="0.25">
      <c r="A17" s="73"/>
      <c r="B17" s="69">
        <f>C17/10.764</f>
        <v>0</v>
      </c>
      <c r="C17" s="68">
        <f>E17/1.1</f>
        <v>0</v>
      </c>
      <c r="D17" s="68"/>
      <c r="E17" s="68"/>
      <c r="F17" s="69"/>
      <c r="G17" s="69" t="e">
        <f t="shared" si="0"/>
        <v>#DIV/0!</v>
      </c>
      <c r="H17" s="69" t="e">
        <f t="shared" si="1"/>
        <v>#DIV/0!</v>
      </c>
      <c r="I17" s="69"/>
      <c r="J17" s="69"/>
      <c r="K17" s="69">
        <f t="shared" si="2"/>
        <v>0</v>
      </c>
      <c r="L17" s="70"/>
    </row>
    <row r="18" spans="1:12" ht="16.5" x14ac:dyDescent="0.25">
      <c r="A18" s="73"/>
      <c r="B18" s="69"/>
      <c r="C18" s="74"/>
      <c r="D18" s="74"/>
      <c r="E18" s="74"/>
      <c r="F18" s="69"/>
      <c r="G18" s="68"/>
      <c r="H18" s="69" t="e">
        <f t="shared" si="1"/>
        <v>#DIV/0!</v>
      </c>
      <c r="I18" s="69"/>
      <c r="J18" s="69"/>
      <c r="K18" s="69"/>
      <c r="L18" s="70"/>
    </row>
    <row r="19" spans="1:12" ht="17.25" thickBot="1" x14ac:dyDescent="0.3">
      <c r="A19" s="75"/>
      <c r="B19" s="76"/>
      <c r="C19" s="77"/>
      <c r="D19" s="77"/>
      <c r="E19" s="77"/>
      <c r="F19" s="76"/>
      <c r="G19" s="78"/>
      <c r="H19" s="78"/>
      <c r="I19" s="76"/>
      <c r="J19" s="76"/>
      <c r="K19" s="76"/>
      <c r="L19" s="79"/>
    </row>
    <row r="20" spans="1:12" ht="17.25" thickBot="1" x14ac:dyDescent="0.35">
      <c r="A20" s="80"/>
      <c r="B20" s="80"/>
      <c r="C20" s="80"/>
      <c r="D20" s="80"/>
      <c r="E20" s="80"/>
      <c r="F20" s="80"/>
      <c r="G20" s="81" t="e">
        <f>AVERAGE(G3:G19)</f>
        <v>#DIV/0!</v>
      </c>
      <c r="H20" s="82"/>
      <c r="I20" s="83" t="s">
        <v>32</v>
      </c>
      <c r="J20" s="83"/>
      <c r="K20" s="83"/>
      <c r="L20" s="84">
        <f>AVERAGE(L3:L19)</f>
        <v>26510.835285013258</v>
      </c>
    </row>
    <row r="71" spans="2:2" x14ac:dyDescent="0.25">
      <c r="B71" s="59">
        <v>192200</v>
      </c>
    </row>
    <row r="72" spans="2:2" x14ac:dyDescent="0.25">
      <c r="B72" s="59">
        <f>B71/10.764</f>
        <v>17855.815681902641</v>
      </c>
    </row>
  </sheetData>
  <mergeCells count="1">
    <mergeCell ref="I20:K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68E8-2015-43EE-B7BD-F4B68CCD37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Sayba Samriddhi</vt:lpstr>
      <vt:lpstr>Sayba Samriddhi (Sale)</vt:lpstr>
      <vt:lpstr>Sayba Samriddhi (Rehab)</vt:lpstr>
      <vt:lpstr>Total</vt:lpstr>
      <vt:lpstr>Rera</vt:lpstr>
      <vt:lpstr>Typical Floor</vt:lpstr>
      <vt:lpstr>IGR</vt:lpstr>
      <vt:lpstr>RR</vt:lpstr>
      <vt:lpstr>Rates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2025-01-22T12:34:58Z</dcterms:modified>
</cp:coreProperties>
</file>