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5 Aundh\Vaishali Mahendra Batavia\"/>
    </mc:Choice>
  </mc:AlternateContent>
  <xr:revisionPtr revIDLastSave="0" documentId="13_ncr:1_{A538612F-4EF0-4C99-967A-4421D63F138E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7" sheetId="19" r:id="rId7"/>
    <sheet name="Sheet6" sheetId="18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6" sheetId="28" r:id="rId16"/>
  </sheets>
  <calcPr calcId="191029"/>
</workbook>
</file>

<file path=xl/calcChain.xml><?xml version="1.0" encoding="utf-8"?>
<calcChain xmlns="http://schemas.openxmlformats.org/spreadsheetml/2006/main">
  <c r="U11" i="4" l="1"/>
  <c r="U12" i="4"/>
  <c r="U10" i="4"/>
  <c r="J34" i="4"/>
  <c r="J31" i="4"/>
  <c r="Q37" i="4"/>
  <c r="Q36" i="4"/>
  <c r="Q35" i="4"/>
  <c r="Q34" i="4"/>
  <c r="Q33" i="4"/>
  <c r="Q32" i="4"/>
  <c r="Q31" i="4"/>
  <c r="Q30" i="4"/>
  <c r="Q29" i="4"/>
  <c r="Q28" i="4"/>
  <c r="Q27" i="4"/>
  <c r="R12" i="4" l="1"/>
  <c r="Q12" i="4"/>
  <c r="R11" i="4"/>
  <c r="Q11" i="4"/>
  <c r="R10" i="4"/>
  <c r="Q10" i="4"/>
  <c r="R9" i="4"/>
  <c r="Q9" i="4"/>
  <c r="R8" i="4"/>
  <c r="Q8" i="4"/>
  <c r="R7" i="4"/>
  <c r="Q4" i="4"/>
  <c r="H21" i="4"/>
  <c r="H23" i="4" s="1"/>
  <c r="C15" i="4"/>
  <c r="C2" i="4"/>
  <c r="Q15" i="4"/>
  <c r="Q3" i="4"/>
  <c r="J19" i="4"/>
  <c r="I18" i="4"/>
  <c r="I19" i="4"/>
  <c r="I34" i="4"/>
  <c r="H28" i="4" l="1"/>
  <c r="H27" i="4"/>
  <c r="P12" i="4"/>
  <c r="P11" i="4"/>
  <c r="P10" i="4"/>
  <c r="P9" i="4"/>
  <c r="P8" i="4"/>
  <c r="P7" i="4"/>
  <c r="P6" i="4"/>
  <c r="P5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<sst xmlns="http://schemas.openxmlformats.org/spreadsheetml/2006/main" count="34" uniqueCount="31">
  <si>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</si>
  <si>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</si>
  <si>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</si>
  <si>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</si>
  <si>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</si>
  <si>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</si>
  <si>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</si>
  <si>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</si>
  <si>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</si>
  <si>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</si>
  <si>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</si>
  <si>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</si>
  <si>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</si>
  <si>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agreemetn  - 30.03.2024</t>
  </si>
  <si>
    <t>av</t>
  </si>
  <si>
    <t>sd</t>
  </si>
  <si>
    <t>rd</t>
  </si>
  <si>
    <t>bua</t>
  </si>
  <si>
    <t>rera ca</t>
  </si>
  <si>
    <t>1 mechanical car parking</t>
  </si>
  <si>
    <t>rate on ca</t>
  </si>
  <si>
    <t>fmv</t>
  </si>
  <si>
    <t>26.11.24</t>
  </si>
  <si>
    <t>02.08.24</t>
  </si>
  <si>
    <t>10.05.24</t>
  </si>
  <si>
    <t>05.04.24</t>
  </si>
  <si>
    <t>09.12.23</t>
  </si>
  <si>
    <t>19.08.23</t>
  </si>
  <si>
    <t>25000 on ca</t>
  </si>
  <si>
    <t>mca</t>
  </si>
  <si>
    <t xml:space="preserve">Flat No. 1405, 14th Floor, Rajshree Fifty Five East, Pant Nagar, Village - Ghatkopar, Ghatkopar East,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</si>
</sst>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" fontId="1" fillId="3" borderId="0" xfId="0" applyNumberFormat="1" applyFont="1" applyFill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8FC3DD-22E9-4A36-86FC-5A456DA1E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11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14</xdr:col>
      <xdr:colOff>238125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B55A25-9061-4CFE-8DE4-A351F26B2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7553325" cy="9096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E541A7-DCCE-4F88-8CC3-E090A1169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963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6302BD-F117-4EF3-AB63-105076B1F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963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458455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2C6763-7137-420F-AC7C-308FC1B72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92855" cy="864990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533686-D9F9-4C82-95C6-03C898EB5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14</xdr:col>
      <xdr:colOff>553633</xdr:colOff>
      <xdr:row>52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8A4F55-3F62-4ED1-89EF-9627DB9F6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478433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8A20FC-720C-4F95-BB5A-BB50ECC6B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448844</xdr:colOff>
      <xdr:row>48</xdr:row>
      <xdr:rowOff>77414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C3FB81-E5C0-4389-B1CF-AE16AEFEF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373644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63760-86C1-4FB3-8074-33E4B7357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325086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0A3807-60E3-49D1-9B42-A3F1FDDFA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59486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17ACDC-A589-4CBF-9813-96C501A9C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96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1F01E8-C91E-4290-98B9-AEB82FC2C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10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790CD3-48B5-4F9C-8FB4-778CBFA86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96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zoomScaleNormal="100" workbookViewId="0">
      <selection activeCell="G22" sqref="G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5.5703125" customWidth="1"/>
    <col min="10" max="10" width="15.2851562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695</v>
      </c>
      <c r="C2" s="4">
        <f>B2*1.1</f>
        <v>764.50000000000011</v>
      </c>
      <c r="D2" s="4">
        <f t="shared" ref="D2:D13" si="2">C2*1.2</f>
        <v>917.40000000000009</v>
      </c>
      <c r="E2" s="16">
        <f t="shared" ref="E2:E13" si="3">R2</f>
        <v>9860000</v>
      </c>
      <c r="F2" s="9">
        <f t="shared" ref="F2:F13" si="4">ROUND((E2/B2),0)</f>
        <v>14187</v>
      </c>
      <c r="G2" s="9">
        <f t="shared" ref="G2:G13" si="5">ROUND((E2/C2),0)</f>
        <v>12897</v>
      </c>
      <c r="H2" s="9">
        <f t="shared" ref="H2:H13" si="6">ROUND((E2/D2),0)</f>
        <v>10748</v>
      </c>
      <c r="I2" s="9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695</v>
      </c>
      <c r="R2" s="2">
        <v>9860000</v>
      </c>
      <c r="S2" s="7"/>
      <c r="T2" s="7"/>
    </row>
    <row r="3" spans="1:21" x14ac:dyDescent="0.25">
      <c r="A3" s="4">
        <f t="shared" si="0"/>
        <v>0</v>
      </c>
      <c r="B3" s="4">
        <f t="shared" si="1"/>
        <v>459.99999999999994</v>
      </c>
      <c r="C3" s="4">
        <f t="shared" ref="C3:C15" si="9">B3*1.1</f>
        <v>506</v>
      </c>
      <c r="D3" s="4">
        <f t="shared" si="2"/>
        <v>607.19999999999993</v>
      </c>
      <c r="E3" s="16">
        <f t="shared" si="3"/>
        <v>12600000</v>
      </c>
      <c r="F3" s="14">
        <f t="shared" si="4"/>
        <v>27391</v>
      </c>
      <c r="G3" s="9">
        <f t="shared" si="5"/>
        <v>24901</v>
      </c>
      <c r="H3" s="9">
        <f t="shared" si="6"/>
        <v>20751</v>
      </c>
      <c r="I3" s="9" t="e">
        <f>#REF!</f>
        <v>#REF!</v>
      </c>
      <c r="J3" s="4">
        <f t="shared" si="7"/>
        <v>0</v>
      </c>
      <c r="O3">
        <v>0</v>
      </c>
      <c r="P3">
        <v>506</v>
      </c>
      <c r="Q3">
        <f>P3/1.1</f>
        <v>459.99999999999994</v>
      </c>
      <c r="R3" s="2">
        <v>12600000</v>
      </c>
      <c r="S3" s="7"/>
      <c r="T3" s="7"/>
    </row>
    <row r="4" spans="1:21" x14ac:dyDescent="0.25">
      <c r="A4" s="4">
        <f t="shared" si="0"/>
        <v>0</v>
      </c>
      <c r="B4" s="4">
        <f t="shared" si="1"/>
        <v>459.99999999999994</v>
      </c>
      <c r="C4" s="4">
        <f t="shared" si="9"/>
        <v>506</v>
      </c>
      <c r="D4" s="4">
        <f t="shared" si="2"/>
        <v>607.19999999999993</v>
      </c>
      <c r="E4" s="16">
        <f t="shared" si="3"/>
        <v>12800000</v>
      </c>
      <c r="F4" s="14">
        <f t="shared" si="4"/>
        <v>27826</v>
      </c>
      <c r="G4" s="9">
        <f t="shared" si="5"/>
        <v>25296</v>
      </c>
      <c r="H4" s="9">
        <f t="shared" si="6"/>
        <v>21080</v>
      </c>
      <c r="I4" s="9" t="e">
        <f>#REF!</f>
        <v>#REF!</v>
      </c>
      <c r="J4" s="4">
        <f t="shared" si="7"/>
        <v>0</v>
      </c>
      <c r="O4">
        <v>0</v>
      </c>
      <c r="P4">
        <v>506</v>
      </c>
      <c r="Q4">
        <f>P4/1.1</f>
        <v>459.99999999999994</v>
      </c>
      <c r="R4" s="2">
        <v>12800000</v>
      </c>
      <c r="S4" s="7"/>
      <c r="T4" s="7"/>
    </row>
    <row r="5" spans="1:21" x14ac:dyDescent="0.25">
      <c r="A5" s="4">
        <f t="shared" si="0"/>
        <v>0</v>
      </c>
      <c r="B5" s="4">
        <f t="shared" si="1"/>
        <v>488</v>
      </c>
      <c r="C5" s="4">
        <f t="shared" si="9"/>
        <v>536.80000000000007</v>
      </c>
      <c r="D5" s="4">
        <f t="shared" si="2"/>
        <v>644.16000000000008</v>
      </c>
      <c r="E5" s="16">
        <f t="shared" si="3"/>
        <v>14000000</v>
      </c>
      <c r="F5" s="9">
        <f t="shared" si="4"/>
        <v>28689</v>
      </c>
      <c r="G5" s="9">
        <f t="shared" si="5"/>
        <v>26080</v>
      </c>
      <c r="H5" s="9">
        <f t="shared" si="6"/>
        <v>21734</v>
      </c>
      <c r="I5" s="9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488</v>
      </c>
      <c r="R5" s="2">
        <v>14000000</v>
      </c>
      <c r="S5" s="7"/>
      <c r="T5" s="7"/>
    </row>
    <row r="6" spans="1:21" x14ac:dyDescent="0.25">
      <c r="A6" s="4">
        <f t="shared" si="0"/>
        <v>0</v>
      </c>
      <c r="B6" s="4">
        <f t="shared" si="1"/>
        <v>395</v>
      </c>
      <c r="C6" s="4">
        <f t="shared" si="9"/>
        <v>434.50000000000006</v>
      </c>
      <c r="D6" s="4">
        <f t="shared" si="2"/>
        <v>521.40000000000009</v>
      </c>
      <c r="E6" s="16">
        <f t="shared" si="3"/>
        <v>14000000</v>
      </c>
      <c r="F6" s="9">
        <f t="shared" si="4"/>
        <v>35443</v>
      </c>
      <c r="G6" s="9">
        <f t="shared" si="5"/>
        <v>32221</v>
      </c>
      <c r="H6" s="9">
        <f t="shared" si="6"/>
        <v>26851</v>
      </c>
      <c r="I6" s="9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395</v>
      </c>
      <c r="R6" s="2">
        <v>14000000</v>
      </c>
      <c r="S6" s="7"/>
      <c r="T6" s="7"/>
    </row>
    <row r="7" spans="1:21" x14ac:dyDescent="0.25">
      <c r="A7" s="4">
        <f t="shared" si="0"/>
        <v>0</v>
      </c>
      <c r="B7" s="4">
        <f t="shared" si="1"/>
        <v>738</v>
      </c>
      <c r="C7" s="4">
        <f t="shared" si="9"/>
        <v>811.80000000000007</v>
      </c>
      <c r="D7" s="4">
        <f t="shared" si="2"/>
        <v>974.16000000000008</v>
      </c>
      <c r="E7" s="16">
        <f t="shared" si="3"/>
        <v>21230000</v>
      </c>
      <c r="F7" s="9">
        <f t="shared" si="4"/>
        <v>28767</v>
      </c>
      <c r="G7" s="9">
        <f t="shared" si="5"/>
        <v>26152</v>
      </c>
      <c r="H7" s="9">
        <f t="shared" si="6"/>
        <v>21793</v>
      </c>
      <c r="I7" s="9" t="e">
        <f>#REF!</f>
        <v>#REF!</v>
      </c>
      <c r="J7" s="4">
        <f t="shared" si="7"/>
        <v>5</v>
      </c>
      <c r="O7">
        <v>0</v>
      </c>
      <c r="P7">
        <f t="shared" si="8"/>
        <v>0</v>
      </c>
      <c r="Q7">
        <v>738</v>
      </c>
      <c r="R7" s="2">
        <f>20000000+1200000+30000</f>
        <v>21230000</v>
      </c>
      <c r="S7" s="7">
        <v>5</v>
      </c>
      <c r="T7" s="7" t="s">
        <v>22</v>
      </c>
    </row>
    <row r="8" spans="1:21" x14ac:dyDescent="0.25">
      <c r="A8" s="4">
        <f t="shared" si="0"/>
        <v>0</v>
      </c>
      <c r="B8" s="4">
        <f t="shared" si="1"/>
        <v>487.93211999999994</v>
      </c>
      <c r="C8" s="4">
        <f t="shared" si="9"/>
        <v>536.72533199999998</v>
      </c>
      <c r="D8" s="4">
        <f t="shared" si="2"/>
        <v>644.07039839999993</v>
      </c>
      <c r="E8" s="16">
        <f t="shared" si="3"/>
        <v>10842000</v>
      </c>
      <c r="F8" s="9">
        <f t="shared" si="4"/>
        <v>22220</v>
      </c>
      <c r="G8" s="9">
        <f t="shared" si="5"/>
        <v>20200</v>
      </c>
      <c r="H8" s="9">
        <f t="shared" si="6"/>
        <v>16834</v>
      </c>
      <c r="I8" s="9" t="e">
        <f>#REF!</f>
        <v>#REF!</v>
      </c>
      <c r="J8" s="4">
        <f t="shared" si="7"/>
        <v>15</v>
      </c>
      <c r="O8">
        <v>0</v>
      </c>
      <c r="P8">
        <f t="shared" si="8"/>
        <v>0</v>
      </c>
      <c r="Q8">
        <f>45.33*10.764</f>
        <v>487.93211999999994</v>
      </c>
      <c r="R8" s="2">
        <f>10200000+612000+30000</f>
        <v>10842000</v>
      </c>
      <c r="S8" s="7">
        <v>15</v>
      </c>
      <c r="T8" s="7" t="s">
        <v>23</v>
      </c>
    </row>
    <row r="9" spans="1:21" x14ac:dyDescent="0.25">
      <c r="A9" s="4">
        <f t="shared" si="0"/>
        <v>0</v>
      </c>
      <c r="B9" s="4">
        <f t="shared" si="1"/>
        <v>394.93115999999998</v>
      </c>
      <c r="C9" s="4">
        <f t="shared" si="9"/>
        <v>434.42427600000002</v>
      </c>
      <c r="D9" s="4">
        <f t="shared" si="2"/>
        <v>521.30913120000002</v>
      </c>
      <c r="E9" s="16">
        <f t="shared" si="3"/>
        <v>8828000</v>
      </c>
      <c r="F9" s="9">
        <f t="shared" si="4"/>
        <v>22353</v>
      </c>
      <c r="G9" s="9">
        <f t="shared" si="5"/>
        <v>20321</v>
      </c>
      <c r="H9" s="9">
        <f t="shared" si="6"/>
        <v>16934</v>
      </c>
      <c r="I9" s="9" t="e">
        <f>#REF!</f>
        <v>#REF!</v>
      </c>
      <c r="J9" s="4">
        <f t="shared" si="7"/>
        <v>14</v>
      </c>
      <c r="O9">
        <v>0</v>
      </c>
      <c r="P9">
        <f t="shared" si="8"/>
        <v>0</v>
      </c>
      <c r="Q9">
        <f>36.69*10.764</f>
        <v>394.93115999999998</v>
      </c>
      <c r="R9" s="2">
        <f>8300000+498000+30000</f>
        <v>8828000</v>
      </c>
      <c r="S9" s="7">
        <v>14</v>
      </c>
      <c r="T9" s="7" t="s">
        <v>24</v>
      </c>
    </row>
    <row r="10" spans="1:21" x14ac:dyDescent="0.25">
      <c r="A10" s="4">
        <f t="shared" si="0"/>
        <v>0</v>
      </c>
      <c r="B10" s="4">
        <f t="shared" si="1"/>
        <v>368.98991999999998</v>
      </c>
      <c r="C10" s="4">
        <f t="shared" si="9"/>
        <v>405.888912</v>
      </c>
      <c r="D10" s="4">
        <f t="shared" si="2"/>
        <v>487.06669439999996</v>
      </c>
      <c r="E10" s="16">
        <f t="shared" si="3"/>
        <v>8510000</v>
      </c>
      <c r="F10" s="14">
        <f t="shared" si="4"/>
        <v>23063</v>
      </c>
      <c r="G10" s="9">
        <f t="shared" si="5"/>
        <v>20966</v>
      </c>
      <c r="H10" s="9">
        <f t="shared" si="6"/>
        <v>17472</v>
      </c>
      <c r="I10" s="9" t="e">
        <f>#REF!</f>
        <v>#REF!</v>
      </c>
      <c r="J10" s="4">
        <f t="shared" si="7"/>
        <v>15</v>
      </c>
      <c r="O10">
        <v>0</v>
      </c>
      <c r="P10">
        <f t="shared" si="8"/>
        <v>0</v>
      </c>
      <c r="Q10">
        <f>34.28*10.764</f>
        <v>368.98991999999998</v>
      </c>
      <c r="R10" s="2">
        <f>8000000+480000+30000</f>
        <v>8510000</v>
      </c>
      <c r="S10" s="7">
        <v>15</v>
      </c>
      <c r="T10" s="7" t="s">
        <v>25</v>
      </c>
      <c r="U10">
        <f>F10*1.1</f>
        <v>25369.300000000003</v>
      </c>
    </row>
    <row r="11" spans="1:21" x14ac:dyDescent="0.25">
      <c r="A11" s="4">
        <f t="shared" si="0"/>
        <v>0</v>
      </c>
      <c r="B11" s="4">
        <f t="shared" si="1"/>
        <v>487.93211999999994</v>
      </c>
      <c r="C11" s="4">
        <f t="shared" si="9"/>
        <v>536.72533199999998</v>
      </c>
      <c r="D11" s="4">
        <f t="shared" si="2"/>
        <v>644.07039839999993</v>
      </c>
      <c r="E11" s="16">
        <f t="shared" si="3"/>
        <v>11160000</v>
      </c>
      <c r="F11" s="9">
        <f t="shared" si="4"/>
        <v>22872</v>
      </c>
      <c r="G11" s="9">
        <f t="shared" si="5"/>
        <v>20793</v>
      </c>
      <c r="H11" s="9">
        <f t="shared" si="6"/>
        <v>17327</v>
      </c>
      <c r="I11" s="9" t="e">
        <f>#REF!</f>
        <v>#REF!</v>
      </c>
      <c r="J11" s="4">
        <f t="shared" si="7"/>
        <v>13</v>
      </c>
      <c r="O11">
        <v>0</v>
      </c>
      <c r="P11">
        <f t="shared" si="8"/>
        <v>0</v>
      </c>
      <c r="Q11">
        <f>45.33*10.764</f>
        <v>487.93211999999994</v>
      </c>
      <c r="R11" s="2">
        <f>10500000+630000+30000</f>
        <v>11160000</v>
      </c>
      <c r="S11" s="7">
        <v>13</v>
      </c>
      <c r="T11" s="7" t="s">
        <v>26</v>
      </c>
      <c r="U11">
        <f t="shared" ref="U11:U12" si="10">F11*1.1</f>
        <v>25159.200000000001</v>
      </c>
    </row>
    <row r="12" spans="1:21" x14ac:dyDescent="0.25">
      <c r="A12" s="4">
        <f t="shared" si="0"/>
        <v>0</v>
      </c>
      <c r="B12" s="4">
        <f t="shared" si="1"/>
        <v>575.98163999999997</v>
      </c>
      <c r="C12" s="4">
        <f t="shared" si="9"/>
        <v>633.57980399999997</v>
      </c>
      <c r="D12" s="4">
        <f t="shared" si="2"/>
        <v>760.29576479999992</v>
      </c>
      <c r="E12" s="16">
        <f t="shared" si="3"/>
        <v>13492000</v>
      </c>
      <c r="F12" s="14">
        <f t="shared" si="4"/>
        <v>23424</v>
      </c>
      <c r="G12" s="9">
        <f t="shared" si="5"/>
        <v>21295</v>
      </c>
      <c r="H12" s="9">
        <f t="shared" si="6"/>
        <v>17746</v>
      </c>
      <c r="I12" s="9" t="e">
        <f>#REF!</f>
        <v>#REF!</v>
      </c>
      <c r="J12" s="4">
        <f t="shared" si="7"/>
        <v>16</v>
      </c>
      <c r="O12">
        <v>0</v>
      </c>
      <c r="P12">
        <f t="shared" si="8"/>
        <v>0</v>
      </c>
      <c r="Q12">
        <f>53.51*10.764</f>
        <v>575.98163999999997</v>
      </c>
      <c r="R12" s="2">
        <f>12700000+762000+30000</f>
        <v>13492000</v>
      </c>
      <c r="S12" s="7">
        <v>16</v>
      </c>
      <c r="T12" s="7" t="s">
        <v>27</v>
      </c>
      <c r="U12">
        <f t="shared" si="10"/>
        <v>25766.400000000001</v>
      </c>
    </row>
    <row r="13" spans="1:21" x14ac:dyDescent="0.25">
      <c r="A13" s="4">
        <f t="shared" si="0"/>
        <v>0</v>
      </c>
      <c r="B13" s="4">
        <f t="shared" si="1"/>
        <v>395</v>
      </c>
      <c r="C13" s="4">
        <f t="shared" si="9"/>
        <v>434.50000000000006</v>
      </c>
      <c r="D13" s="4">
        <f t="shared" si="2"/>
        <v>521.40000000000009</v>
      </c>
      <c r="E13" s="16">
        <f t="shared" si="3"/>
        <v>9860000</v>
      </c>
      <c r="F13" s="9">
        <f t="shared" si="4"/>
        <v>24962</v>
      </c>
      <c r="G13" s="9">
        <f t="shared" si="5"/>
        <v>22693</v>
      </c>
      <c r="H13" s="9">
        <f t="shared" si="6"/>
        <v>18911</v>
      </c>
      <c r="I13" s="9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395</v>
      </c>
      <c r="R13" s="2">
        <v>9860000</v>
      </c>
      <c r="S13" s="7"/>
      <c r="T13" s="7"/>
    </row>
    <row r="14" spans="1:21" x14ac:dyDescent="0.25">
      <c r="A14" s="4">
        <f t="shared" si="0"/>
        <v>0</v>
      </c>
      <c r="B14" s="4">
        <f t="shared" si="1"/>
        <v>575</v>
      </c>
      <c r="C14" s="4">
        <f t="shared" si="9"/>
        <v>632.5</v>
      </c>
      <c r="D14" s="4">
        <f t="shared" ref="D14:D15" si="12">C14*1.2</f>
        <v>759</v>
      </c>
      <c r="E14" s="16">
        <f t="shared" ref="E14:E15" si="13">R14</f>
        <v>14400000</v>
      </c>
      <c r="F14" s="14">
        <f t="shared" ref="F14:F15" si="14">ROUND((E14/B14),0)</f>
        <v>25043</v>
      </c>
      <c r="G14" s="9">
        <f t="shared" ref="G14:G15" si="15">ROUND((E14/C14),0)</f>
        <v>22767</v>
      </c>
      <c r="H14" s="9">
        <f t="shared" ref="H14:H15" si="16">ROUND((E14/D14),0)</f>
        <v>18972</v>
      </c>
      <c r="I14" s="9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v>575</v>
      </c>
      <c r="R14" s="2">
        <v>14400000</v>
      </c>
      <c r="S14" s="7"/>
      <c r="T14" s="7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16">
        <f t="shared" si="13"/>
        <v>0</v>
      </c>
      <c r="F15" s="9" t="e">
        <f t="shared" si="14"/>
        <v>#DIV/0!</v>
      </c>
      <c r="G15" s="9" t="e">
        <f t="shared" si="15"/>
        <v>#DIV/0!</v>
      </c>
      <c r="H15" s="9" t="e">
        <f t="shared" si="16"/>
        <v>#DIV/0!</v>
      </c>
      <c r="I15" s="9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ref="Q13:Q15" si="19">P15/1.1</f>
        <v>0</v>
      </c>
      <c r="R15" s="2">
        <v>0</v>
      </c>
      <c r="S15" s="7"/>
      <c r="T15" s="7"/>
    </row>
    <row r="17" spans="7:24" x14ac:dyDescent="0.25">
      <c r="G17" t="s">
        <v>30</v>
      </c>
    </row>
    <row r="18" spans="7:24" x14ac:dyDescent="0.25">
      <c r="G18" t="s">
        <v>18</v>
      </c>
      <c r="H18">
        <v>488</v>
      </c>
      <c r="I18">
        <f>45.33*10.764</f>
        <v>487.93211999999994</v>
      </c>
      <c r="N18" t="s">
        <v>19</v>
      </c>
    </row>
    <row r="19" spans="7:24" x14ac:dyDescent="0.25">
      <c r="G19" t="s">
        <v>17</v>
      </c>
      <c r="H19">
        <v>537</v>
      </c>
      <c r="I19">
        <f>49.86*10.764</f>
        <v>536.69304</v>
      </c>
      <c r="J19">
        <f>I19/I18</f>
        <v>1.0999338186631371</v>
      </c>
    </row>
    <row r="20" spans="7:24" x14ac:dyDescent="0.25">
      <c r="G20" t="s">
        <v>20</v>
      </c>
      <c r="H20">
        <v>25000</v>
      </c>
    </row>
    <row r="21" spans="7:24" x14ac:dyDescent="0.25">
      <c r="G21" t="s">
        <v>21</v>
      </c>
      <c r="H21">
        <f>H20*H18</f>
        <v>12200000</v>
      </c>
      <c r="O21" t="s">
        <v>29</v>
      </c>
    </row>
    <row r="23" spans="7:24" x14ac:dyDescent="0.25">
      <c r="H23">
        <f>H22+H21</f>
        <v>12200000</v>
      </c>
    </row>
    <row r="27" spans="7:24" x14ac:dyDescent="0.25">
      <c r="G27" s="5"/>
      <c r="H27" s="5">
        <f>H21*98%</f>
        <v>11956000</v>
      </c>
      <c r="O27">
        <v>13.22</v>
      </c>
      <c r="P27">
        <v>8.65</v>
      </c>
      <c r="Q27">
        <f>P27*O27</f>
        <v>114.35300000000001</v>
      </c>
    </row>
    <row r="28" spans="7:24" x14ac:dyDescent="0.25">
      <c r="H28">
        <f>H21*80%</f>
        <v>9760000</v>
      </c>
      <c r="O28">
        <v>10.56</v>
      </c>
      <c r="P28">
        <v>9</v>
      </c>
      <c r="Q28">
        <f t="shared" ref="Q28:Q36" si="20">P28*O28</f>
        <v>95.04</v>
      </c>
    </row>
    <row r="29" spans="7:24" x14ac:dyDescent="0.25">
      <c r="J29" t="s">
        <v>28</v>
      </c>
      <c r="O29">
        <v>8.9600000000000009</v>
      </c>
      <c r="P29" s="10">
        <v>6.3</v>
      </c>
      <c r="Q29">
        <f t="shared" si="20"/>
        <v>56.448</v>
      </c>
      <c r="R29" s="12"/>
      <c r="T29" s="10"/>
      <c r="U29" s="10"/>
      <c r="V29" s="10"/>
      <c r="W29" s="10"/>
      <c r="X29" s="10"/>
    </row>
    <row r="30" spans="7:24" x14ac:dyDescent="0.25">
      <c r="H30" t="s">
        <v>13</v>
      </c>
      <c r="O30">
        <v>3.51</v>
      </c>
      <c r="P30" s="10">
        <v>2.63</v>
      </c>
      <c r="Q30">
        <f t="shared" si="20"/>
        <v>9.2312999999999992</v>
      </c>
      <c r="R30" s="13"/>
      <c r="T30" s="13"/>
      <c r="U30" s="13"/>
      <c r="V30" s="10"/>
      <c r="W30" s="10"/>
      <c r="X30" s="10"/>
    </row>
    <row r="31" spans="7:24" x14ac:dyDescent="0.25">
      <c r="H31" t="s">
        <v>14</v>
      </c>
      <c r="I31" s="15">
        <v>10600000</v>
      </c>
      <c r="J31" s="17">
        <f>I31*1.2</f>
        <v>12720000</v>
      </c>
      <c r="O31">
        <v>7</v>
      </c>
      <c r="P31" s="10">
        <v>4</v>
      </c>
      <c r="Q31">
        <f t="shared" si="20"/>
        <v>28</v>
      </c>
      <c r="R31" s="10"/>
      <c r="T31" s="10"/>
      <c r="U31" s="10"/>
      <c r="V31" s="10"/>
      <c r="W31" s="10"/>
      <c r="X31" s="10"/>
    </row>
    <row r="32" spans="7:24" x14ac:dyDescent="0.25">
      <c r="H32" t="s">
        <v>15</v>
      </c>
      <c r="I32" s="15">
        <v>636000</v>
      </c>
      <c r="O32">
        <v>2</v>
      </c>
      <c r="P32" s="10">
        <v>1</v>
      </c>
      <c r="Q32">
        <f t="shared" si="20"/>
        <v>2</v>
      </c>
      <c r="R32" s="10"/>
      <c r="T32" s="10"/>
      <c r="U32" s="10"/>
      <c r="V32" s="10"/>
      <c r="W32" s="10"/>
      <c r="X32" s="10"/>
    </row>
    <row r="33" spans="8:24" x14ac:dyDescent="0.25">
      <c r="H33" t="s">
        <v>16</v>
      </c>
      <c r="I33" s="15">
        <v>30000</v>
      </c>
      <c r="O33">
        <v>10.81</v>
      </c>
      <c r="P33" s="10">
        <v>10.050000000000001</v>
      </c>
      <c r="Q33">
        <f t="shared" si="20"/>
        <v>108.64050000000002</v>
      </c>
      <c r="R33" s="11"/>
      <c r="T33" s="11"/>
      <c r="U33" s="11"/>
      <c r="V33" s="10"/>
      <c r="W33" s="10"/>
      <c r="X33" s="10"/>
    </row>
    <row r="34" spans="8:24" x14ac:dyDescent="0.25">
      <c r="I34" s="15">
        <f>SUM(I31:I33)</f>
        <v>11266000</v>
      </c>
      <c r="J34" s="17">
        <f>I34*1.2</f>
        <v>13519200</v>
      </c>
      <c r="O34">
        <v>3.18</v>
      </c>
      <c r="P34" s="10">
        <v>3</v>
      </c>
      <c r="Q34">
        <f t="shared" si="20"/>
        <v>9.5400000000000009</v>
      </c>
      <c r="R34" s="10"/>
      <c r="T34" s="10"/>
      <c r="U34" s="10"/>
      <c r="V34" s="10"/>
      <c r="W34" s="10"/>
      <c r="X34" s="10"/>
    </row>
    <row r="35" spans="8:24" x14ac:dyDescent="0.25">
      <c r="I35" s="15"/>
      <c r="O35" s="10">
        <v>4.2699999999999996</v>
      </c>
      <c r="P35" s="10">
        <v>6.69</v>
      </c>
      <c r="Q35">
        <f t="shared" si="20"/>
        <v>28.566299999999998</v>
      </c>
      <c r="R35" s="10"/>
      <c r="T35" s="10"/>
      <c r="U35" s="10"/>
      <c r="V35" s="10"/>
      <c r="W35" s="10"/>
      <c r="X35" s="10"/>
    </row>
    <row r="36" spans="8:24" x14ac:dyDescent="0.25">
      <c r="O36">
        <v>3</v>
      </c>
      <c r="P36" s="10">
        <v>3.37</v>
      </c>
      <c r="Q36">
        <f t="shared" si="20"/>
        <v>10.11</v>
      </c>
      <c r="R36" s="10"/>
      <c r="T36" s="10"/>
      <c r="U36" s="10"/>
      <c r="V36" s="10"/>
      <c r="W36" s="10"/>
      <c r="X36" s="10"/>
    </row>
    <row r="37" spans="8:24" x14ac:dyDescent="0.25">
      <c r="P37" s="10"/>
      <c r="Q37" s="10">
        <f>SUM(Q27:Q36)</f>
        <v>461.92910000000006</v>
      </c>
      <c r="R37" s="10"/>
      <c r="S37" s="5"/>
      <c r="T37" s="10"/>
      <c r="U37" s="10"/>
      <c r="V37" s="10"/>
      <c r="W37" s="10"/>
      <c r="X37" s="10"/>
    </row>
    <row r="38" spans="8:24" x14ac:dyDescent="0.25">
      <c r="P38" s="10"/>
      <c r="Q38" s="10"/>
      <c r="R38" s="10"/>
      <c r="S38" s="5"/>
      <c r="T38" s="10"/>
      <c r="U38" s="10"/>
      <c r="V38" s="10"/>
      <c r="W38" s="10"/>
      <c r="X38" s="10"/>
    </row>
    <row r="39" spans="8:24" x14ac:dyDescent="0.25">
      <c r="Q39" s="10"/>
      <c r="R39" s="10"/>
    </row>
    <row r="40" spans="8:24" x14ac:dyDescent="0.25">
      <c r="Q40" s="10"/>
      <c r="R40" s="10"/>
      <c r="T40" s="5"/>
    </row>
    <row r="41" spans="8:24" x14ac:dyDescent="0.25">
      <c r="P41" s="10"/>
      <c r="Q41" s="10"/>
      <c r="R41" s="10"/>
      <c r="S41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0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4F5BC-4CA5-4FF9-A807-76B0D4269D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81647-529E-49B5-9008-729C964F6E9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5B505-F03E-4999-AF04-1DB72D4E215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Sheet7</vt:lpstr>
      <vt:lpstr>Sheet6</vt:lpstr>
      <vt:lpstr>Sheet8</vt:lpstr>
      <vt:lpstr>Sheet9</vt:lpstr>
      <vt:lpstr>Sheet10</vt:lpstr>
      <vt:lpstr>Sheet11</vt:lpstr>
      <vt:lpstr>Sheet12</vt:lpstr>
      <vt:lpstr>Sheet13</vt:lpstr>
      <vt:lpstr>Sheet14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2025-01-21T12:24:51Z</dcterms:modified>
</cp:coreProperties>
</file>