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ulund (E)\Nirmala Umesh Nagda\"/>
    </mc:Choice>
  </mc:AlternateContent>
  <xr:revisionPtr revIDLastSave="0" documentId="13_ncr:1_{D7449514-914B-4C2A-9DF8-80BF19AC8743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U4" i="4" l="1"/>
  <c r="O26" i="4" l="1"/>
  <c r="O25" i="4"/>
  <c r="O24" i="4"/>
  <c r="R4" i="4" l="1"/>
  <c r="R3" i="4"/>
  <c r="J20" i="4"/>
  <c r="J21" i="4" l="1"/>
  <c r="O21" i="4" s="1"/>
  <c r="O20" i="4"/>
  <c r="Q8" i="4"/>
  <c r="Q7" i="4"/>
  <c r="P6" i="4"/>
  <c r="P5" i="4"/>
  <c r="Q4" i="4"/>
  <c r="Q3" i="4"/>
  <c r="Q2" i="4"/>
  <c r="Q12" i="4" l="1"/>
  <c r="P12" i="4"/>
  <c r="P11" i="4"/>
  <c r="Q11" i="4" s="1"/>
  <c r="Q10" i="4"/>
  <c r="P10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<sst xmlns="http://schemas.openxmlformats.org/spreadsheetml/2006/main" count="112" uniqueCount="25">
  <si>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</si>
  <si>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</si>
  <si>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</si>
  <si>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</si>
  <si>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</si>
  <si>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</si>
  <si>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</si>
  <si>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</si>
  <si>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</si>
  <si>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</si>
  <si>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</si>
  <si>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</si>
  <si>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</si>
  <si>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. Shop No 1, Ground Floor, Jai Mahavir Darshan CHSL, L T Road, Village - Mulund, Mulund East, </t>
  </si>
  <si>
    <t>bua</t>
  </si>
  <si>
    <t>rate</t>
  </si>
  <si>
    <t>fmv</t>
  </si>
  <si>
    <t>21.05.24</t>
  </si>
  <si>
    <t>09.11.23</t>
  </si>
  <si>
    <t>mca</t>
  </si>
  <si>
    <t>road facing</t>
  </si>
  <si>
    <t>50 lakhs loan - mortgage deed</t>
  </si>
  <si>
    <t>rv</t>
  </si>
  <si>
    <t>yoc - 2006 - site info</t>
  </si>
  <si>
    <t>full oc - 2008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</si>
</sst>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8398F-963F-4B16-B6CB-293481D14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CAF2BC-81BE-42F0-9351-9327DAED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239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7D14A3-C1F3-4B45-BD5C-054D2F11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35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912D36-6239-4D78-A46A-1998CFE1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52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CD27F3-7035-4636-849D-BFB121FBC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420350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95FDBF-FC4C-40A3-B95E-2F5AD9920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54750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382244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B7C15-2766-4E33-B909-DE4BB56C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916644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15" sqref="N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175.83333333333334</v>
      </c>
      <c r="C2" s="4">
        <f>B2*1.2</f>
        <v>211</v>
      </c>
      <c r="D2" s="4">
        <f t="shared" ref="D2:D13" si="2">C2*1.2</f>
        <v>253.2</v>
      </c>
      <c r="E2" s="5">
        <f t="shared" ref="E2:E13" si="3">R2</f>
        <v>0</v>
      </c>
      <c r="F2" s="10">
        <f t="shared" ref="F2:F13" si="4">ROUND((E2/B2),0)</f>
        <v>0</v>
      </c>
      <c r="G2" s="10">
        <f t="shared" ref="G2:G13" si="5">ROUND((E2/C2),0)</f>
        <v>0</v>
      </c>
      <c r="H2" s="10">
        <f t="shared" ref="H2:H13" si="6">ROUND((E2/D2),0)</f>
        <v>0</v>
      </c>
      <c r="I2" s="4" t="e">
        <f>#REF!</f>
        <v>#REF!</v>
      </c>
      <c r="J2" s="4" t="str">
        <f t="shared" ref="J2:J13" si="7">S2</f>
        <v>50 lakhs loan - mortgage deed</v>
      </c>
      <c r="O2">
        <v>0</v>
      </c>
      <c r="P2">
        <v>211</v>
      </c>
      <c r="Q2">
        <f t="shared" ref="Q2:Q8" si="8">P2/1.2</f>
        <v>175.83333333333334</v>
      </c>
      <c r="R2" s="2">
        <v>0</v>
      </c>
      <c r="S2" s="8" t="s">
        <v>21</v>
      </c>
      <c r="T2" s="8"/>
    </row>
    <row r="3" spans="1:21" x14ac:dyDescent="0.25">
      <c r="A3" s="4">
        <f t="shared" si="0"/>
        <v>0</v>
      </c>
      <c r="B3" s="4">
        <f t="shared" si="1"/>
        <v>154.16666666666669</v>
      </c>
      <c r="C3" s="4">
        <f t="shared" ref="C3:C15" si="9">B3*1.2</f>
        <v>185.00000000000003</v>
      </c>
      <c r="D3" s="4">
        <f t="shared" si="2"/>
        <v>222.00000000000003</v>
      </c>
      <c r="E3" s="5">
        <f t="shared" si="3"/>
        <v>5224000</v>
      </c>
      <c r="F3" s="10">
        <f t="shared" si="4"/>
        <v>33885</v>
      </c>
      <c r="G3" s="10">
        <f t="shared" si="5"/>
        <v>28238</v>
      </c>
      <c r="H3" s="10">
        <f t="shared" si="6"/>
        <v>23532</v>
      </c>
      <c r="I3" s="4" t="e">
        <f>#REF!</f>
        <v>#REF!</v>
      </c>
      <c r="J3" s="4" t="str">
        <f t="shared" si="7"/>
        <v>21.05.24</v>
      </c>
      <c r="O3">
        <v>0</v>
      </c>
      <c r="P3">
        <v>185</v>
      </c>
      <c r="Q3">
        <f t="shared" si="8"/>
        <v>154.16666666666669</v>
      </c>
      <c r="R3" s="2">
        <f>4900000+294000+30000</f>
        <v>5224000</v>
      </c>
      <c r="S3" s="8" t="s">
        <v>17</v>
      </c>
      <c r="T3" s="8"/>
    </row>
    <row r="4" spans="1:21" x14ac:dyDescent="0.25">
      <c r="A4" s="4">
        <f t="shared" si="0"/>
        <v>0</v>
      </c>
      <c r="B4" s="4">
        <f t="shared" si="1"/>
        <v>178.33333333333334</v>
      </c>
      <c r="C4" s="4">
        <f t="shared" si="9"/>
        <v>214</v>
      </c>
      <c r="D4" s="4">
        <f t="shared" si="2"/>
        <v>256.8</v>
      </c>
      <c r="E4" s="5">
        <f t="shared" si="3"/>
        <v>16036000</v>
      </c>
      <c r="F4" s="10">
        <f t="shared" si="4"/>
        <v>89921</v>
      </c>
      <c r="G4" s="10">
        <f t="shared" si="5"/>
        <v>74935</v>
      </c>
      <c r="H4" s="10">
        <f t="shared" si="6"/>
        <v>62445</v>
      </c>
      <c r="I4" s="4" t="e">
        <f>#REF!</f>
        <v>#REF!</v>
      </c>
      <c r="J4" s="4" t="str">
        <f t="shared" si="7"/>
        <v>09.11.23</v>
      </c>
      <c r="O4">
        <v>0</v>
      </c>
      <c r="P4">
        <v>214</v>
      </c>
      <c r="Q4">
        <f t="shared" si="8"/>
        <v>178.33333333333334</v>
      </c>
      <c r="R4" s="2">
        <f>15100000+906000+30000</f>
        <v>16036000</v>
      </c>
      <c r="S4" s="8" t="s">
        <v>18</v>
      </c>
      <c r="T4" s="8"/>
      <c r="U4">
        <f>15100000/214</f>
        <v>70560.747663551403</v>
      </c>
    </row>
    <row r="5" spans="1:21" x14ac:dyDescent="0.25">
      <c r="A5" s="4">
        <f t="shared" si="0"/>
        <v>0</v>
      </c>
      <c r="B5" s="4">
        <f t="shared" si="1"/>
        <v>280</v>
      </c>
      <c r="C5" s="4">
        <f t="shared" si="9"/>
        <v>336</v>
      </c>
      <c r="D5" s="4">
        <f t="shared" si="2"/>
        <v>403.2</v>
      </c>
      <c r="E5" s="5">
        <f t="shared" si="3"/>
        <v>24000000</v>
      </c>
      <c r="F5" s="10">
        <f t="shared" si="4"/>
        <v>85714</v>
      </c>
      <c r="G5" s="15">
        <f t="shared" si="5"/>
        <v>71429</v>
      </c>
      <c r="H5" s="10">
        <f t="shared" si="6"/>
        <v>59524</v>
      </c>
      <c r="I5" s="4" t="e">
        <f>#REF!</f>
        <v>#REF!</v>
      </c>
      <c r="J5" s="4">
        <f t="shared" si="7"/>
        <v>0</v>
      </c>
      <c r="O5">
        <v>0</v>
      </c>
      <c r="P5">
        <f t="shared" ref="P5:P8" si="10">O5/1.2</f>
        <v>0</v>
      </c>
      <c r="Q5">
        <v>280</v>
      </c>
      <c r="R5" s="2">
        <v>24000000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250</v>
      </c>
      <c r="C6" s="4">
        <f t="shared" si="9"/>
        <v>300</v>
      </c>
      <c r="D6" s="4">
        <f t="shared" si="2"/>
        <v>360</v>
      </c>
      <c r="E6" s="5">
        <f t="shared" si="3"/>
        <v>15000000</v>
      </c>
      <c r="F6" s="10">
        <f t="shared" si="4"/>
        <v>60000</v>
      </c>
      <c r="G6" s="10">
        <f t="shared" si="5"/>
        <v>50000</v>
      </c>
      <c r="H6" s="10">
        <f t="shared" si="6"/>
        <v>41667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250</v>
      </c>
      <c r="R6" s="2">
        <v>15000000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262.5</v>
      </c>
      <c r="C7" s="4">
        <f t="shared" si="9"/>
        <v>315</v>
      </c>
      <c r="D7" s="4">
        <f t="shared" si="2"/>
        <v>378</v>
      </c>
      <c r="E7" s="5">
        <f t="shared" si="3"/>
        <v>12500000</v>
      </c>
      <c r="F7" s="10">
        <f t="shared" si="4"/>
        <v>47619</v>
      </c>
      <c r="G7" s="10">
        <f t="shared" si="5"/>
        <v>39683</v>
      </c>
      <c r="H7" s="10">
        <f t="shared" si="6"/>
        <v>33069</v>
      </c>
      <c r="I7" s="4" t="e">
        <f>#REF!</f>
        <v>#REF!</v>
      </c>
      <c r="J7" s="4">
        <f t="shared" si="7"/>
        <v>0</v>
      </c>
      <c r="O7">
        <v>0</v>
      </c>
      <c r="P7">
        <v>315</v>
      </c>
      <c r="Q7">
        <f t="shared" si="8"/>
        <v>262.5</v>
      </c>
      <c r="R7" s="2">
        <v>12500000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333.33333333333337</v>
      </c>
      <c r="C8" s="4">
        <f t="shared" si="9"/>
        <v>400.00000000000006</v>
      </c>
      <c r="D8" s="4">
        <f t="shared" si="2"/>
        <v>480.00000000000006</v>
      </c>
      <c r="E8" s="5">
        <f t="shared" si="3"/>
        <v>25000000</v>
      </c>
      <c r="F8" s="10">
        <f t="shared" si="4"/>
        <v>75000</v>
      </c>
      <c r="G8" s="15">
        <f t="shared" si="5"/>
        <v>62500</v>
      </c>
      <c r="H8" s="10">
        <f t="shared" si="6"/>
        <v>52083</v>
      </c>
      <c r="I8" s="4" t="e">
        <f>#REF!</f>
        <v>#REF!</v>
      </c>
      <c r="J8" s="4">
        <f t="shared" si="7"/>
        <v>0</v>
      </c>
      <c r="O8">
        <v>0</v>
      </c>
      <c r="P8">
        <v>400</v>
      </c>
      <c r="Q8">
        <f t="shared" si="8"/>
        <v>333.33333333333337</v>
      </c>
      <c r="R8" s="2">
        <v>25000000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200</v>
      </c>
      <c r="C9" s="4">
        <f t="shared" si="9"/>
        <v>240</v>
      </c>
      <c r="D9" s="4">
        <f t="shared" si="2"/>
        <v>288</v>
      </c>
      <c r="E9" s="5">
        <f t="shared" si="3"/>
        <v>15500000</v>
      </c>
      <c r="F9" s="10">
        <f t="shared" si="4"/>
        <v>77500</v>
      </c>
      <c r="G9" s="15">
        <f t="shared" si="5"/>
        <v>64583</v>
      </c>
      <c r="H9" s="10">
        <f t="shared" si="6"/>
        <v>53819</v>
      </c>
      <c r="I9" s="4" t="e">
        <f>#REF!</f>
        <v>#REF!</v>
      </c>
      <c r="J9" s="4">
        <f t="shared" si="7"/>
        <v>0</v>
      </c>
      <c r="O9">
        <v>0</v>
      </c>
      <c r="P9">
        <v>240</v>
      </c>
      <c r="Q9">
        <f t="shared" ref="Q9:Q12" si="11">P9/1.2</f>
        <v>200</v>
      </c>
      <c r="R9" s="2">
        <v>15500000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9:P12" si="12">O10/1.2</f>
        <v>0</v>
      </c>
      <c r="Q10">
        <f t="shared" si="11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1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I18" t="s">
        <v>14</v>
      </c>
      <c r="J18">
        <v>211</v>
      </c>
    </row>
    <row r="19" spans="7:24" x14ac:dyDescent="0.25">
      <c r="I19" t="s">
        <v>15</v>
      </c>
      <c r="J19">
        <v>60000</v>
      </c>
    </row>
    <row r="20" spans="7:24" x14ac:dyDescent="0.25">
      <c r="I20" t="s">
        <v>16</v>
      </c>
      <c r="J20">
        <f>J19*J18</f>
        <v>12660000</v>
      </c>
      <c r="O20">
        <f>J20*75%</f>
        <v>9495000</v>
      </c>
    </row>
    <row r="21" spans="7:24" x14ac:dyDescent="0.25">
      <c r="I21" t="s">
        <v>22</v>
      </c>
      <c r="J21">
        <f>J20*90%</f>
        <v>11394000</v>
      </c>
      <c r="O21">
        <f>J21*75%</f>
        <v>8545500</v>
      </c>
    </row>
    <row r="22" spans="7:24" x14ac:dyDescent="0.25">
      <c r="G22" s="6"/>
      <c r="H22" s="6"/>
    </row>
    <row r="23" spans="7:24" x14ac:dyDescent="0.25">
      <c r="J23" t="s">
        <v>19</v>
      </c>
    </row>
    <row r="24" spans="7:24" x14ac:dyDescent="0.25">
      <c r="J24">
        <v>3.05</v>
      </c>
      <c r="N24">
        <v>5.67</v>
      </c>
      <c r="O24">
        <f>N24*J24</f>
        <v>17.293499999999998</v>
      </c>
      <c r="P24" s="11"/>
      <c r="Q24" s="11" t="s">
        <v>20</v>
      </c>
      <c r="R24" s="13"/>
      <c r="T24" s="11"/>
      <c r="U24" s="11"/>
      <c r="V24" s="11"/>
      <c r="W24" s="11"/>
      <c r="X24" s="11"/>
    </row>
    <row r="25" spans="7:24" x14ac:dyDescent="0.25">
      <c r="O25">
        <f>O24*10.764</f>
        <v>186.14723399999997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O26">
        <f>J18/186</f>
        <v>1.1344086021505377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 t="s">
        <v>23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J29" t="s">
        <v>24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2025-01-20T03:45:27Z</dcterms:modified>
</cp:coreProperties>
</file>