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Mumbai\Shamrao Vitthal Bank\Vakola Branch\"/>
    </mc:Choice>
  </mc:AlternateContent>
  <xr:revisionPtr revIDLastSave="0" documentId="13_ncr:1_{5C9E32D8-4010-49FA-AAEC-EF5CC9659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" l="1"/>
  <c r="P17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P3" i="4"/>
  <c r="Q3" i="4" s="1"/>
  <c r="P21" i="4"/>
  <c r="Q21" i="4" s="1"/>
  <c r="P20" i="4"/>
  <c r="Q20" i="4" s="1"/>
  <c r="P19" i="4"/>
  <c r="Q19" i="4" s="1"/>
  <c r="Q18" i="4"/>
  <c r="Q17" i="4"/>
  <c r="Q16" i="4"/>
  <c r="P22" i="4" l="1"/>
  <c r="Q22" i="4" s="1"/>
  <c r="P23" i="4" l="1"/>
  <c r="Q23" i="4" s="1"/>
  <c r="P13" i="4" l="1"/>
  <c r="Q13" i="4" s="1"/>
  <c r="P24" i="4"/>
  <c r="Q24" i="4" s="1"/>
  <c r="V9" i="4" l="1"/>
  <c r="V26" i="4" l="1"/>
  <c r="V8" i="4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G6" i="4"/>
  <c r="D6" i="4"/>
  <c r="H6" i="4" s="1"/>
  <c r="F6" i="4"/>
  <c r="V25" i="4" l="1"/>
  <c r="V24" i="4"/>
  <c r="V28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<sst xmlns="http://schemas.openxmlformats.org/spreadsheetml/2006/main" count="53" uniqueCount="49">
  <si>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</si>
  <si>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</si>
  <si>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</si>
  <si>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</si>
  <si>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</si>
  <si>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</si>
  <si>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</si>
  <si>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</si>
  <si>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</si>
  <si>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</si>
  <si>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</si>
  <si>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</si>
  <si>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</si>
  <si>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</si>
  <si>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</si>
  <si>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</si>
  <si>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</si>
  <si>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</si>
  <si>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</si>
  <si>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</si>
  <si>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</si>
  <si>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</si>
  <si>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</si>
  <si>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</si>
  <si>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</si>
  <si>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</si>
  <si>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</si>
  <si>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</si>
  <si>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</si>
  <si>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</si>
  <si>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</si>
  <si>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</si>
  <si>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</si>
  <si>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</si>
  <si>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</si>
  <si>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</si>
  <si>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</si>
  <si>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>Commercial Shop No. Shop No 8, Ground Floor, Gokul Galaxy 1,2,3,4 CHSL, Thakur Complex, Kandivali East, Mumbai , 400101, State - Maharashtra, India</t>
  </si>
  <si>
    <t>150.00 sq.ft</t>
  </si>
  <si>
    <t xml:space="preserve">loft </t>
  </si>
  <si>
    <t>50.00 sq.ft</t>
  </si>
  <si>
    <t>Otla</t>
  </si>
  <si>
    <t>54.00 sq.ft</t>
  </si>
  <si>
    <t>Carpet  Area  -Shop No. 8</t>
  </si>
  <si>
    <t xml:space="preserve">Agreement Carpet Area </t>
  </si>
  <si>
    <t xml:space="preserve">Agreement BUA </t>
  </si>
  <si>
    <t>Sq.Ft</t>
  </si>
  <si>
    <t>As per Agreement</t>
  </si>
  <si>
    <t>NPA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</si>
</sst>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/>
    <xf numFmtId="10" fontId="6" fillId="0" borderId="0" xfId="0" applyNumberFormat="1" applyFont="1"/>
    <xf numFmtId="0" fontId="8" fillId="0" borderId="0" xfId="0" applyFont="1"/>
    <xf numFmtId="43" fontId="9" fillId="0" borderId="0" xfId="0" applyNumberFormat="1" applyFont="1"/>
    <xf numFmtId="0" fontId="9" fillId="0" borderId="0" xfId="0" applyFont="1"/>
    <xf numFmtId="0" fontId="12" fillId="0" borderId="0" xfId="0" applyFont="1"/>
    <xf numFmtId="0" fontId="8" fillId="0" borderId="0" xfId="0" applyFont="1" applyAlignment="1">
      <alignment horizontal="right"/>
    </xf>
    <xf numFmtId="2" fontId="1" fillId="0" borderId="0" xfId="0" applyNumberFormat="1" applyFont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4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7937</xdr:rowOff>
    </xdr:from>
    <xdr:to>
      <xdr:col>12</xdr:col>
      <xdr:colOff>169300</xdr:colOff>
      <xdr:row>44</xdr:row>
      <xdr:rowOff>50350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33499-EC24-45F4-841A-EAE8F5C6F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7937"/>
          <a:ext cx="7344800" cy="8154538"/>
        </a:xfrm>
        <a:prstGeom prst="rect">
          <a:avLst/>
        </a:prstGeom>
      </xdr:spPr>
    </xdr:pic>
    <xdr:clientData/>
  </xdr:twoCellAnchor>
  <xdr:twoCellAnchor editAs="oneCell">
    <xdr:from>
      <xdr:col>12</xdr:col>
      <xdr:colOff>246062</xdr:colOff>
      <xdr:row>0</xdr:row>
      <xdr:rowOff>0</xdr:rowOff>
    </xdr:from>
    <xdr:to>
      <xdr:col>24</xdr:col>
      <xdr:colOff>237559</xdr:colOff>
      <xdr:row>45</xdr:row>
      <xdr:rowOff>118650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C30289-1A2D-42C3-A9E3-746251018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0312" y="0"/>
          <a:ext cx="7325747" cy="842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562989</xdr:colOff>
      <xdr:row>43</xdr:row>
      <xdr:rowOff>58301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EA075-82EB-4E55-83E0-A73E2DEE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68589" cy="8249801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238125</xdr:colOff>
      <xdr:row>0</xdr:row>
      <xdr:rowOff>0</xdr:rowOff>
    </xdr:from>
    <xdr:to>
      <xdr:col>24</xdr:col>
      <xdr:colOff>401094</xdr:colOff>
      <xdr:row>41</xdr:row>
      <xdr:rowOff>10616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73E08D-157B-4F1C-B8A8-4C5D0A5E4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5" y="0"/>
          <a:ext cx="7478169" cy="7821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220042</xdr:colOff>
      <xdr:row>41</xdr:row>
      <xdr:rowOff>96353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0ACC6-2400-489D-BC59-733CED47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925642" cy="790685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21</xdr:col>
      <xdr:colOff>400787</xdr:colOff>
      <xdr:row>34</xdr:row>
      <xdr:rowOff>58062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50137-D3C5-4D2B-A802-D3823385F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0"/>
          <a:ext cx="5277587" cy="6535062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30</xdr:col>
      <xdr:colOff>315050</xdr:colOff>
      <xdr:row>34</xdr:row>
      <xdr:rowOff>105694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897766-DAD5-4B44-B6DC-D4092FC51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1200" y="0"/>
          <a:ext cx="5191850" cy="6582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13</xdr:col>
      <xdr:colOff>410313</xdr:colOff>
      <xdr:row>31</xdr:row>
      <xdr:rowOff>19877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128E0-814E-4763-9FDD-2C57D248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5287113" cy="5925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topLeftCell="O4" zoomScale="90" zoomScaleNormal="90" workbookViewId="0">
      <selection activeCell="Y20" sqref="Y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5" customWidth="1"/>
    <col min="17" max="17" width="15.5703125" style="25" customWidth="1"/>
    <col min="18" max="18" width="15.42578125" customWidth="1"/>
    <col min="19" max="19" width="5.28515625" customWidth="1"/>
    <col min="20" max="20" width="27.42578125" customWidth="1"/>
    <col min="22" max="22" width="19" style="25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4" t="s">
        <v>5</v>
      </c>
      <c r="Q1" s="24" t="s">
        <v>6</v>
      </c>
      <c r="R1" s="1" t="s">
        <v>1</v>
      </c>
      <c r="V1" s="36"/>
    </row>
    <row r="2" spans="1:26" s="1" customFormat="1" ht="44.25" customHeight="1" x14ac:dyDescent="0.25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23"/>
      <c r="T2" s="62" t="s">
        <v>37</v>
      </c>
      <c r="U2" s="62"/>
      <c r="V2" s="62"/>
      <c r="W2" s="62"/>
      <c r="X2" s="62"/>
      <c r="Y2" s="62"/>
    </row>
    <row r="3" spans="1:26" x14ac:dyDescent="0.25">
      <c r="A3" s="4">
        <f t="shared" ref="A3:A6" si="0">N3</f>
        <v>0</v>
      </c>
      <c r="B3" s="4">
        <f t="shared" ref="B3:B6" si="1">Q3</f>
        <v>125</v>
      </c>
      <c r="C3" s="4">
        <f>B3*1.1</f>
        <v>137.5</v>
      </c>
      <c r="D3" s="4">
        <f t="shared" ref="D3:D6" si="2">C3*1.2</f>
        <v>165</v>
      </c>
      <c r="E3" s="5">
        <f t="shared" ref="E3:E6" si="3">R3</f>
        <v>7500000</v>
      </c>
      <c r="F3" s="4">
        <f t="shared" ref="F3:F6" si="4">ROUND((E3/B3),0)</f>
        <v>60000</v>
      </c>
      <c r="G3" s="4">
        <f t="shared" ref="G3:G6" si="5">ROUND((E3/C3),0)</f>
        <v>54545</v>
      </c>
      <c r="H3" s="4">
        <f t="shared" ref="H3:H6" si="6">ROUND((E3/D3),0)</f>
        <v>45455</v>
      </c>
      <c r="I3" s="4" t="e">
        <f>#REF!</f>
        <v>#REF!</v>
      </c>
      <c r="J3" s="4" t="e">
        <f>#REF!</f>
        <v>#REF!</v>
      </c>
      <c r="O3">
        <v>180</v>
      </c>
      <c r="P3" s="25">
        <f t="shared" ref="P3:P12" si="7">O3/1.2</f>
        <v>150</v>
      </c>
      <c r="Q3" s="25">
        <f t="shared" ref="Q3:Q12" si="8">P3/1.2</f>
        <v>125</v>
      </c>
      <c r="R3" s="2">
        <v>7500000</v>
      </c>
      <c r="S3" s="2"/>
      <c r="T3" s="61" t="s">
        <v>48</v>
      </c>
      <c r="U3" s="61"/>
      <c r="V3" s="61"/>
      <c r="W3" s="61"/>
      <c r="X3" s="61"/>
      <c r="Y3" s="61"/>
    </row>
    <row r="4" spans="1:26" ht="15.75" thickBot="1" x14ac:dyDescent="0.3">
      <c r="A4" s="4">
        <f t="shared" si="0"/>
        <v>0</v>
      </c>
      <c r="B4" s="4">
        <f t="shared" si="1"/>
        <v>200</v>
      </c>
      <c r="C4" s="4">
        <f t="shared" ref="C4:C8" si="9">B4*1.1</f>
        <v>220.00000000000003</v>
      </c>
      <c r="D4" s="4">
        <f t="shared" si="2"/>
        <v>264</v>
      </c>
      <c r="E4" s="5">
        <f t="shared" si="3"/>
        <v>13100000</v>
      </c>
      <c r="F4" s="4">
        <f t="shared" si="4"/>
        <v>65500</v>
      </c>
      <c r="G4" s="4">
        <f t="shared" si="5"/>
        <v>59545</v>
      </c>
      <c r="H4" s="4">
        <f t="shared" si="6"/>
        <v>49621</v>
      </c>
      <c r="I4" s="4" t="e">
        <f>#REF!</f>
        <v>#REF!</v>
      </c>
      <c r="J4" s="4" t="e">
        <f>#REF!</f>
        <v>#REF!</v>
      </c>
      <c r="O4">
        <v>0</v>
      </c>
      <c r="P4" s="25">
        <f t="shared" si="7"/>
        <v>0</v>
      </c>
      <c r="Q4" s="25">
        <v>200</v>
      </c>
      <c r="R4" s="2">
        <v>13100000</v>
      </c>
      <c r="S4" s="2"/>
    </row>
    <row r="5" spans="1:26" ht="19.5" customHeight="1" x14ac:dyDescent="0.25">
      <c r="A5" s="4">
        <f t="shared" si="0"/>
        <v>0</v>
      </c>
      <c r="B5" s="4">
        <f t="shared" si="1"/>
        <v>143</v>
      </c>
      <c r="C5" s="4">
        <f t="shared" si="9"/>
        <v>157.30000000000001</v>
      </c>
      <c r="D5" s="4">
        <f t="shared" si="2"/>
        <v>188.76000000000002</v>
      </c>
      <c r="E5" s="5">
        <f t="shared" si="3"/>
        <v>9500000</v>
      </c>
      <c r="F5" s="4">
        <f t="shared" si="4"/>
        <v>66434</v>
      </c>
      <c r="G5" s="4">
        <f t="shared" si="5"/>
        <v>60394</v>
      </c>
      <c r="H5" s="4">
        <f t="shared" si="6"/>
        <v>50328</v>
      </c>
      <c r="I5" s="4" t="e">
        <f>#REF!</f>
        <v>#REF!</v>
      </c>
      <c r="J5" s="4" t="e">
        <f>#REF!</f>
        <v>#REF!</v>
      </c>
      <c r="O5">
        <v>0</v>
      </c>
      <c r="P5" s="25">
        <f t="shared" si="7"/>
        <v>0</v>
      </c>
      <c r="Q5" s="25">
        <v>143</v>
      </c>
      <c r="R5" s="2">
        <v>9500000</v>
      </c>
      <c r="S5" s="2"/>
      <c r="T5" s="47" t="s">
        <v>11</v>
      </c>
      <c r="U5" s="31"/>
      <c r="V5" s="32">
        <v>50000</v>
      </c>
      <c r="W5" s="55" t="s">
        <v>36</v>
      </c>
      <c r="X5" s="10"/>
    </row>
    <row r="6" spans="1:26" ht="16.5" customHeight="1" x14ac:dyDescent="0.25">
      <c r="A6" s="4">
        <f t="shared" si="0"/>
        <v>0</v>
      </c>
      <c r="B6" s="4">
        <f t="shared" si="1"/>
        <v>150</v>
      </c>
      <c r="C6" s="4">
        <f t="shared" si="9"/>
        <v>165</v>
      </c>
      <c r="D6" s="4">
        <f t="shared" si="2"/>
        <v>198</v>
      </c>
      <c r="E6" s="5">
        <f t="shared" si="3"/>
        <v>8500000</v>
      </c>
      <c r="F6" s="4">
        <f t="shared" si="4"/>
        <v>56667</v>
      </c>
      <c r="G6" s="4">
        <f t="shared" si="5"/>
        <v>51515</v>
      </c>
      <c r="H6" s="4">
        <f t="shared" si="6"/>
        <v>42929</v>
      </c>
      <c r="I6" s="4" t="e">
        <f>#REF!</f>
        <v>#REF!</v>
      </c>
      <c r="J6" s="4" t="e">
        <f>#REF!</f>
        <v>#REF!</v>
      </c>
      <c r="O6">
        <v>0</v>
      </c>
      <c r="P6" s="25">
        <f t="shared" si="7"/>
        <v>0</v>
      </c>
      <c r="Q6" s="25">
        <v>150</v>
      </c>
      <c r="R6" s="2">
        <v>8500000</v>
      </c>
      <c r="S6" s="2"/>
      <c r="T6" s="63" t="s">
        <v>12</v>
      </c>
      <c r="U6" s="64"/>
      <c r="V6" s="28">
        <v>2800</v>
      </c>
      <c r="W6" s="12"/>
      <c r="X6" s="10"/>
    </row>
    <row r="7" spans="1:26" ht="15.75" x14ac:dyDescent="0.25">
      <c r="A7" s="4">
        <f t="shared" ref="A7" si="10">N7</f>
        <v>0</v>
      </c>
      <c r="B7" s="4">
        <f t="shared" ref="B7" si="11">Q7</f>
        <v>138</v>
      </c>
      <c r="C7" s="4">
        <f t="shared" si="9"/>
        <v>151.80000000000001</v>
      </c>
      <c r="D7" s="4">
        <f t="shared" ref="D7" si="12">C7*1.2</f>
        <v>182.16</v>
      </c>
      <c r="E7" s="5">
        <f t="shared" ref="E7" si="13">R7</f>
        <v>8000000</v>
      </c>
      <c r="F7" s="4">
        <f t="shared" ref="F7" si="14">ROUND((E7/B7),0)</f>
        <v>57971</v>
      </c>
      <c r="G7" s="4">
        <f t="shared" ref="G7" si="15">ROUND((E7/C7),0)</f>
        <v>52701</v>
      </c>
      <c r="H7" s="4">
        <f t="shared" ref="H7" si="16">ROUND((E7/D7),0)</f>
        <v>43917</v>
      </c>
      <c r="I7" s="4" t="e">
        <f>#REF!</f>
        <v>#REF!</v>
      </c>
      <c r="J7" s="4" t="e">
        <f>#REF!</f>
        <v>#REF!</v>
      </c>
      <c r="O7">
        <v>0</v>
      </c>
      <c r="P7" s="25">
        <f t="shared" si="7"/>
        <v>0</v>
      </c>
      <c r="Q7" s="25">
        <v>138</v>
      </c>
      <c r="R7" s="2">
        <v>8000000</v>
      </c>
      <c r="S7" s="2"/>
      <c r="T7" s="13" t="s">
        <v>13</v>
      </c>
      <c r="U7" s="11"/>
      <c r="V7" s="28">
        <f>V5-V6</f>
        <v>47200</v>
      </c>
      <c r="W7" s="12"/>
      <c r="X7" s="10"/>
    </row>
    <row r="8" spans="1:26" ht="15.75" x14ac:dyDescent="0.25">
      <c r="A8" s="4">
        <f t="shared" ref="A8:A12" si="17">N8</f>
        <v>0</v>
      </c>
      <c r="B8" s="4">
        <f t="shared" ref="B8:B12" si="18">Q8</f>
        <v>0</v>
      </c>
      <c r="C8" s="4">
        <f t="shared" si="9"/>
        <v>0</v>
      </c>
      <c r="D8" s="4">
        <f t="shared" ref="D8:D12" si="19">C8*1.2</f>
        <v>0</v>
      </c>
      <c r="E8" s="5">
        <f t="shared" ref="E8:E12" si="20">R8</f>
        <v>0</v>
      </c>
      <c r="F8" s="4" t="e">
        <f t="shared" ref="F8:F12" si="21">ROUND((E8/B8),0)</f>
        <v>#DIV/0!</v>
      </c>
      <c r="G8" s="4" t="e">
        <f t="shared" ref="G8:G12" si="22">ROUND((E8/C8),0)</f>
        <v>#DIV/0!</v>
      </c>
      <c r="H8" s="4" t="e">
        <f t="shared" ref="H8:H12" si="23">ROUND((E8/D8),0)</f>
        <v>#DIV/0!</v>
      </c>
      <c r="I8" s="4" t="e">
        <f>#REF!</f>
        <v>#REF!</v>
      </c>
      <c r="J8" s="4" t="e">
        <f>#REF!</f>
        <v>#REF!</v>
      </c>
      <c r="O8">
        <v>0</v>
      </c>
      <c r="P8" s="25">
        <f t="shared" si="7"/>
        <v>0</v>
      </c>
      <c r="Q8" s="25">
        <f t="shared" si="8"/>
        <v>0</v>
      </c>
      <c r="R8" s="2">
        <v>0</v>
      </c>
      <c r="S8" s="2"/>
      <c r="T8" s="13" t="s">
        <v>14</v>
      </c>
      <c r="U8" s="11"/>
      <c r="V8" s="28">
        <f>V6</f>
        <v>2800</v>
      </c>
      <c r="W8" s="12"/>
      <c r="X8" s="10"/>
    </row>
    <row r="9" spans="1:26" ht="15.75" x14ac:dyDescent="0.25">
      <c r="A9" s="4">
        <f t="shared" si="17"/>
        <v>0</v>
      </c>
      <c r="B9" s="4">
        <f t="shared" si="18"/>
        <v>0</v>
      </c>
      <c r="C9" s="4">
        <f>B9*1.2</f>
        <v>0</v>
      </c>
      <c r="D9" s="4">
        <f t="shared" si="19"/>
        <v>0</v>
      </c>
      <c r="E9" s="5">
        <f t="shared" si="20"/>
        <v>0</v>
      </c>
      <c r="F9" s="4" t="e">
        <f t="shared" si="21"/>
        <v>#DIV/0!</v>
      </c>
      <c r="G9" s="4" t="e">
        <f t="shared" si="22"/>
        <v>#DIV/0!</v>
      </c>
      <c r="H9" s="4" t="e">
        <f t="shared" si="23"/>
        <v>#DIV/0!</v>
      </c>
      <c r="I9" s="4" t="e">
        <f>#REF!</f>
        <v>#REF!</v>
      </c>
      <c r="J9" s="4" t="e">
        <f>#REF!</f>
        <v>#REF!</v>
      </c>
      <c r="O9">
        <v>0</v>
      </c>
      <c r="P9" s="25">
        <f t="shared" si="7"/>
        <v>0</v>
      </c>
      <c r="Q9" s="25">
        <f t="shared" si="8"/>
        <v>0</v>
      </c>
      <c r="R9" s="2">
        <v>0</v>
      </c>
      <c r="S9" s="2"/>
      <c r="T9" s="13" t="s">
        <v>15</v>
      </c>
      <c r="U9" s="33"/>
      <c r="V9" s="49">
        <f>W9-W10</f>
        <v>34</v>
      </c>
      <c r="W9" s="14">
        <v>2025</v>
      </c>
      <c r="X9" s="39"/>
    </row>
    <row r="10" spans="1:26" ht="15.75" x14ac:dyDescent="0.25">
      <c r="A10" s="4">
        <f t="shared" si="17"/>
        <v>0</v>
      </c>
      <c r="B10" s="4">
        <f t="shared" si="18"/>
        <v>0</v>
      </c>
      <c r="C10" s="4">
        <f>B10*1.2</f>
        <v>0</v>
      </c>
      <c r="D10" s="4">
        <f t="shared" si="19"/>
        <v>0</v>
      </c>
      <c r="E10" s="5">
        <f t="shared" si="20"/>
        <v>0</v>
      </c>
      <c r="F10" s="4" t="e">
        <f t="shared" si="21"/>
        <v>#DIV/0!</v>
      </c>
      <c r="G10" s="4" t="e">
        <f t="shared" si="22"/>
        <v>#DIV/0!</v>
      </c>
      <c r="H10" s="4" t="e">
        <f t="shared" si="23"/>
        <v>#DIV/0!</v>
      </c>
      <c r="I10" s="4" t="e">
        <f>#REF!</f>
        <v>#REF!</v>
      </c>
      <c r="J10" s="4" t="e">
        <f>#REF!</f>
        <v>#REF!</v>
      </c>
      <c r="O10">
        <v>0</v>
      </c>
      <c r="P10" s="25">
        <f t="shared" si="7"/>
        <v>0</v>
      </c>
      <c r="Q10" s="25">
        <f t="shared" si="8"/>
        <v>0</v>
      </c>
      <c r="R10" s="2">
        <v>0</v>
      </c>
      <c r="S10" s="2"/>
      <c r="T10" s="13" t="s">
        <v>16</v>
      </c>
      <c r="U10" s="33"/>
      <c r="V10" s="49">
        <f>V11-V9</f>
        <v>26</v>
      </c>
      <c r="W10" s="54">
        <v>1991</v>
      </c>
      <c r="X10" s="39" t="s">
        <v>47</v>
      </c>
      <c r="Y10" s="6"/>
      <c r="Z10" s="6"/>
    </row>
    <row r="11" spans="1:26" ht="15.75" x14ac:dyDescent="0.25">
      <c r="A11" s="4">
        <f t="shared" si="17"/>
        <v>0</v>
      </c>
      <c r="B11" s="4">
        <f t="shared" si="18"/>
        <v>0</v>
      </c>
      <c r="C11" s="4">
        <f>B11*1.2</f>
        <v>0</v>
      </c>
      <c r="D11" s="4">
        <f t="shared" si="19"/>
        <v>0</v>
      </c>
      <c r="E11" s="5">
        <f t="shared" si="20"/>
        <v>0</v>
      </c>
      <c r="F11" s="4" t="e">
        <f t="shared" si="21"/>
        <v>#DIV/0!</v>
      </c>
      <c r="G11" s="4" t="e">
        <f t="shared" si="22"/>
        <v>#DIV/0!</v>
      </c>
      <c r="H11" s="4" t="e">
        <f t="shared" si="23"/>
        <v>#DIV/0!</v>
      </c>
      <c r="I11" s="4" t="e">
        <f>#REF!</f>
        <v>#REF!</v>
      </c>
      <c r="J11" s="4" t="e">
        <f>#REF!</f>
        <v>#REF!</v>
      </c>
      <c r="O11">
        <v>0</v>
      </c>
      <c r="P11" s="25">
        <f t="shared" si="7"/>
        <v>0</v>
      </c>
      <c r="Q11" s="25">
        <f t="shared" si="8"/>
        <v>0</v>
      </c>
      <c r="R11" s="2">
        <v>0</v>
      </c>
      <c r="S11" s="2"/>
      <c r="T11" s="13" t="s">
        <v>17</v>
      </c>
      <c r="U11" s="33"/>
      <c r="V11" s="49">
        <v>60</v>
      </c>
      <c r="W11" s="14"/>
      <c r="X11" s="39"/>
    </row>
    <row r="12" spans="1:26" ht="22.5" customHeight="1" x14ac:dyDescent="0.25">
      <c r="A12" s="4">
        <f t="shared" si="17"/>
        <v>0</v>
      </c>
      <c r="B12" s="4">
        <f t="shared" si="18"/>
        <v>0</v>
      </c>
      <c r="C12" s="4">
        <f t="shared" ref="C12" si="24">B12*1.2</f>
        <v>0</v>
      </c>
      <c r="D12" s="4">
        <f t="shared" si="19"/>
        <v>0</v>
      </c>
      <c r="E12" s="5">
        <f t="shared" si="20"/>
        <v>0</v>
      </c>
      <c r="F12" s="4" t="e">
        <f t="shared" si="21"/>
        <v>#DIV/0!</v>
      </c>
      <c r="G12" s="4" t="e">
        <f t="shared" si="22"/>
        <v>#DIV/0!</v>
      </c>
      <c r="H12" s="4" t="e">
        <f t="shared" si="23"/>
        <v>#DIV/0!</v>
      </c>
      <c r="I12" s="4" t="e">
        <f>#REF!</f>
        <v>#REF!</v>
      </c>
      <c r="J12" s="4" t="e">
        <f>#REF!</f>
        <v>#REF!</v>
      </c>
      <c r="O12">
        <v>0</v>
      </c>
      <c r="P12" s="25">
        <f t="shared" si="7"/>
        <v>0</v>
      </c>
      <c r="Q12" s="25">
        <f t="shared" si="8"/>
        <v>0</v>
      </c>
      <c r="R12" s="2">
        <v>0</v>
      </c>
      <c r="S12" s="2"/>
      <c r="T12" s="48" t="s">
        <v>35</v>
      </c>
      <c r="U12" s="33"/>
      <c r="V12" s="49">
        <f>(100-10)*V9/V11</f>
        <v>51</v>
      </c>
      <c r="W12" s="14"/>
      <c r="X12" s="39"/>
    </row>
    <row r="13" spans="1:26" ht="15.75" x14ac:dyDescent="0.25">
      <c r="A13" s="4">
        <f t="shared" ref="A13:A14" si="25">N13</f>
        <v>0</v>
      </c>
      <c r="B13" s="4">
        <f t="shared" ref="B13:B14" si="26">Q13</f>
        <v>0</v>
      </c>
      <c r="C13" s="4">
        <f t="shared" ref="C13:C14" si="27">B13*1.2</f>
        <v>0</v>
      </c>
      <c r="D13" s="4">
        <f t="shared" ref="D13:D14" si="28">C13*1.2</f>
        <v>0</v>
      </c>
      <c r="E13" s="5">
        <f t="shared" ref="E13:E14" si="29">R13</f>
        <v>0</v>
      </c>
      <c r="F13" s="4" t="e">
        <f t="shared" ref="F13:F14" si="30">ROUND((E13/B13),0)</f>
        <v>#DIV/0!</v>
      </c>
      <c r="G13" s="4" t="e">
        <f t="shared" ref="G13:G14" si="31">ROUND((E13/C13),0)</f>
        <v>#DIV/0!</v>
      </c>
      <c r="H13" s="4" t="e">
        <f t="shared" ref="H13:H14" si="32">ROUND((E13/D13),0)</f>
        <v>#DIV/0!</v>
      </c>
      <c r="I13" s="4" t="e">
        <f>#REF!</f>
        <v>#REF!</v>
      </c>
      <c r="J13" s="4" t="e">
        <f>#REF!</f>
        <v>#REF!</v>
      </c>
      <c r="O13">
        <v>0</v>
      </c>
      <c r="P13" s="25">
        <f t="shared" ref="P13" si="33">O13/1.2</f>
        <v>0</v>
      </c>
      <c r="Q13" s="25">
        <f t="shared" ref="Q13" si="34">P13/1.2</f>
        <v>0</v>
      </c>
      <c r="R13" s="2">
        <v>0</v>
      </c>
      <c r="S13" s="2"/>
      <c r="T13" s="13"/>
      <c r="U13" s="50"/>
      <c r="V13" s="49">
        <f>V12%</f>
        <v>0.51</v>
      </c>
      <c r="W13" s="51"/>
      <c r="X13" s="40"/>
    </row>
    <row r="14" spans="1:26" ht="15.75" x14ac:dyDescent="0.25">
      <c r="A14" s="4">
        <f t="shared" si="25"/>
        <v>0</v>
      </c>
      <c r="B14" s="4">
        <f t="shared" si="26"/>
        <v>0</v>
      </c>
      <c r="C14" s="4">
        <f t="shared" si="27"/>
        <v>0</v>
      </c>
      <c r="D14" s="4">
        <f t="shared" si="28"/>
        <v>0</v>
      </c>
      <c r="E14" s="5">
        <f t="shared" si="29"/>
        <v>0</v>
      </c>
      <c r="F14" s="4" t="e">
        <f t="shared" si="30"/>
        <v>#DIV/0!</v>
      </c>
      <c r="G14" s="4" t="e">
        <f t="shared" si="31"/>
        <v>#DIV/0!</v>
      </c>
      <c r="H14" s="4" t="e">
        <f t="shared" si="32"/>
        <v>#DIV/0!</v>
      </c>
      <c r="I14" s="4" t="e">
        <f>#REF!</f>
        <v>#REF!</v>
      </c>
      <c r="J14" s="4" t="e">
        <f>#REF!</f>
        <v>#REF!</v>
      </c>
      <c r="O14">
        <v>0</v>
      </c>
      <c r="P14" s="25">
        <f t="shared" ref="P14" si="35">O14/1.2</f>
        <v>0</v>
      </c>
      <c r="Q14" s="25">
        <f t="shared" ref="Q14" si="36">P14/1.2</f>
        <v>0</v>
      </c>
      <c r="R14" s="2">
        <v>0</v>
      </c>
      <c r="S14" s="2"/>
      <c r="T14" s="13" t="s">
        <v>18</v>
      </c>
      <c r="U14" s="11"/>
      <c r="V14" s="28">
        <f>V8*V13</f>
        <v>1428</v>
      </c>
      <c r="W14" s="12"/>
      <c r="X14" s="10"/>
    </row>
    <row r="15" spans="1:26" ht="36.75" customHeight="1" x14ac:dyDescent="0.25">
      <c r="A15" s="60" t="s">
        <v>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23"/>
      <c r="T15" s="13" t="s">
        <v>19</v>
      </c>
      <c r="U15" s="11"/>
      <c r="V15" s="28">
        <f>V8-V14</f>
        <v>1372</v>
      </c>
      <c r="W15" s="12"/>
      <c r="X15" s="10"/>
    </row>
    <row r="16" spans="1:26" ht="15.75" x14ac:dyDescent="0.25">
      <c r="A16" s="4">
        <f t="shared" ref="A16:A18" si="37">N16</f>
        <v>0</v>
      </c>
      <c r="B16" s="4">
        <f t="shared" ref="B16:B18" si="38">Q16</f>
        <v>229.16666666666669</v>
      </c>
      <c r="C16" s="4">
        <f>B16*1.1</f>
        <v>252.08333333333337</v>
      </c>
      <c r="D16" s="4">
        <f t="shared" ref="D16:D18" si="39">C16*1.2</f>
        <v>302.50000000000006</v>
      </c>
      <c r="E16" s="5">
        <f t="shared" ref="E16:E18" si="40">R16</f>
        <v>15000000</v>
      </c>
      <c r="F16" s="4">
        <f t="shared" ref="F16:F18" si="41">ROUND((E16/B16),0)</f>
        <v>65455</v>
      </c>
      <c r="G16" s="4">
        <f t="shared" ref="G16:G18" si="42">ROUND((E16/C16),0)</f>
        <v>59504</v>
      </c>
      <c r="H16" s="4">
        <f t="shared" ref="H16:H18" si="43">ROUND((E16/D16),0)</f>
        <v>49587</v>
      </c>
      <c r="I16" s="4" t="e">
        <f>#REF!</f>
        <v>#REF!</v>
      </c>
      <c r="J16" s="4" t="e">
        <f>#REF!</f>
        <v>#REF!</v>
      </c>
      <c r="O16">
        <v>0</v>
      </c>
      <c r="P16" s="25">
        <v>275</v>
      </c>
      <c r="Q16" s="25">
        <f t="shared" ref="Q16:Q21" si="44">P16/1.2</f>
        <v>229.16666666666669</v>
      </c>
      <c r="R16" s="2">
        <v>15000000</v>
      </c>
      <c r="S16" s="2"/>
      <c r="T16" s="13" t="s">
        <v>13</v>
      </c>
      <c r="U16" s="11"/>
      <c r="V16" s="28">
        <f>V7</f>
        <v>47200</v>
      </c>
      <c r="W16" s="12"/>
      <c r="X16" s="10"/>
    </row>
    <row r="17" spans="1:26" ht="15.75" x14ac:dyDescent="0.25">
      <c r="A17" s="4">
        <f t="shared" si="37"/>
        <v>0</v>
      </c>
      <c r="B17" s="4">
        <f t="shared" si="38"/>
        <v>74.989199999999997</v>
      </c>
      <c r="C17" s="4">
        <f t="shared" ref="C17:C20" si="45">B17*1.1</f>
        <v>82.488120000000009</v>
      </c>
      <c r="D17" s="4">
        <f t="shared" si="39"/>
        <v>98.985744000000011</v>
      </c>
      <c r="E17" s="5">
        <f t="shared" si="40"/>
        <v>3582100</v>
      </c>
      <c r="F17" s="4">
        <f t="shared" si="41"/>
        <v>47768</v>
      </c>
      <c r="G17" s="4">
        <f t="shared" si="42"/>
        <v>43426</v>
      </c>
      <c r="H17" s="4">
        <f t="shared" si="43"/>
        <v>36188</v>
      </c>
      <c r="I17" s="4" t="e">
        <f>#REF!</f>
        <v>#REF!</v>
      </c>
      <c r="J17" s="4" t="e">
        <f>#REF!</f>
        <v>#REF!</v>
      </c>
      <c r="O17">
        <v>0</v>
      </c>
      <c r="P17" s="25">
        <f>8.36*10.764</f>
        <v>89.987039999999993</v>
      </c>
      <c r="Q17" s="25">
        <f t="shared" si="44"/>
        <v>74.989199999999997</v>
      </c>
      <c r="R17" s="2">
        <v>3582100</v>
      </c>
      <c r="S17" s="2"/>
      <c r="T17" s="13"/>
      <c r="U17" s="11"/>
      <c r="V17" s="28"/>
      <c r="W17" s="12"/>
      <c r="X17" s="10"/>
    </row>
    <row r="18" spans="1:26" ht="15.75" x14ac:dyDescent="0.25">
      <c r="A18" s="4">
        <f t="shared" si="37"/>
        <v>0</v>
      </c>
      <c r="B18" s="4">
        <f t="shared" si="38"/>
        <v>83.331299999999985</v>
      </c>
      <c r="C18" s="4">
        <f t="shared" si="45"/>
        <v>91.664429999999996</v>
      </c>
      <c r="D18" s="4">
        <f t="shared" si="39"/>
        <v>109.997316</v>
      </c>
      <c r="E18" s="5">
        <f t="shared" si="40"/>
        <v>3967500</v>
      </c>
      <c r="F18" s="4">
        <f t="shared" si="41"/>
        <v>47611</v>
      </c>
      <c r="G18" s="4">
        <f t="shared" si="42"/>
        <v>43283</v>
      </c>
      <c r="H18" s="4">
        <f t="shared" si="43"/>
        <v>36069</v>
      </c>
      <c r="I18" s="4" t="e">
        <f>#REF!</f>
        <v>#REF!</v>
      </c>
      <c r="J18" s="4" t="e">
        <f>#REF!</f>
        <v>#REF!</v>
      </c>
      <c r="O18">
        <v>0</v>
      </c>
      <c r="P18" s="25">
        <f>9.29*10.764</f>
        <v>99.997559999999979</v>
      </c>
      <c r="Q18" s="25">
        <f t="shared" si="44"/>
        <v>83.331299999999985</v>
      </c>
      <c r="R18" s="2">
        <v>3967500</v>
      </c>
      <c r="S18" s="2"/>
      <c r="T18" s="13" t="s">
        <v>20</v>
      </c>
      <c r="U18" s="11"/>
      <c r="V18" s="28">
        <f>V16+V15</f>
        <v>48572</v>
      </c>
      <c r="W18" s="12"/>
      <c r="X18" s="10"/>
    </row>
    <row r="19" spans="1:26" ht="15.75" x14ac:dyDescent="0.25">
      <c r="A19" s="4">
        <f t="shared" ref="A19:A25" si="46">N19</f>
        <v>0</v>
      </c>
      <c r="B19" s="4">
        <f t="shared" ref="B19:B25" si="47">Q19</f>
        <v>0</v>
      </c>
      <c r="C19" s="4">
        <f t="shared" si="45"/>
        <v>0</v>
      </c>
      <c r="D19" s="4">
        <f t="shared" ref="D19:D25" si="48">C19*1.2</f>
        <v>0</v>
      </c>
      <c r="E19" s="5">
        <f t="shared" ref="E19:E25" si="49">R19</f>
        <v>0</v>
      </c>
      <c r="F19" s="4" t="e">
        <f t="shared" ref="F19:F25" si="50">ROUND((E19/B19),0)</f>
        <v>#DIV/0!</v>
      </c>
      <c r="G19" s="4" t="e">
        <f t="shared" ref="G19:G25" si="51">ROUND((E19/C19),0)</f>
        <v>#DIV/0!</v>
      </c>
      <c r="H19" s="4" t="e">
        <f t="shared" ref="H19:H25" si="52">ROUND((E19/D19),0)</f>
        <v>#DIV/0!</v>
      </c>
      <c r="I19" s="4" t="e">
        <f>#REF!</f>
        <v>#REF!</v>
      </c>
      <c r="J19" s="4" t="e">
        <f>#REF!</f>
        <v>#REF!</v>
      </c>
      <c r="O19">
        <v>0</v>
      </c>
      <c r="P19" s="25">
        <f t="shared" ref="P19:P21" si="53">O19/1.2</f>
        <v>0</v>
      </c>
      <c r="Q19" s="25">
        <f t="shared" si="44"/>
        <v>0</v>
      </c>
      <c r="R19" s="2">
        <v>0</v>
      </c>
      <c r="S19" s="2"/>
      <c r="T19" s="13"/>
      <c r="U19" s="33"/>
      <c r="V19" s="49"/>
      <c r="W19" s="14"/>
      <c r="X19" s="39"/>
      <c r="Y19" s="44"/>
    </row>
    <row r="20" spans="1:26" ht="15.75" x14ac:dyDescent="0.25">
      <c r="A20" s="4">
        <f t="shared" si="46"/>
        <v>0</v>
      </c>
      <c r="B20" s="4">
        <f t="shared" si="47"/>
        <v>0</v>
      </c>
      <c r="C20" s="4">
        <f t="shared" si="45"/>
        <v>0</v>
      </c>
      <c r="D20" s="4">
        <f t="shared" si="48"/>
        <v>0</v>
      </c>
      <c r="E20" s="5">
        <f t="shared" si="49"/>
        <v>0</v>
      </c>
      <c r="F20" s="4" t="e">
        <f t="shared" si="50"/>
        <v>#DIV/0!</v>
      </c>
      <c r="G20" s="4" t="e">
        <f t="shared" si="51"/>
        <v>#DIV/0!</v>
      </c>
      <c r="H20" s="4" t="e">
        <f t="shared" si="52"/>
        <v>#DIV/0!</v>
      </c>
      <c r="I20" s="4" t="e">
        <f>#REF!</f>
        <v>#REF!</v>
      </c>
      <c r="J20" s="4" t="e">
        <f>#REF!</f>
        <v>#REF!</v>
      </c>
      <c r="O20">
        <v>0</v>
      </c>
      <c r="P20" s="25">
        <f t="shared" si="53"/>
        <v>0</v>
      </c>
      <c r="Q20" s="25">
        <f t="shared" si="44"/>
        <v>0</v>
      </c>
      <c r="R20" s="2">
        <v>0</v>
      </c>
      <c r="S20" s="2"/>
      <c r="T20" s="52" t="s">
        <v>43</v>
      </c>
      <c r="U20" s="34"/>
      <c r="V20" s="28">
        <v>145</v>
      </c>
      <c r="W20" s="14" t="s">
        <v>29</v>
      </c>
      <c r="X20" s="39"/>
    </row>
    <row r="21" spans="1:26" ht="15.75" x14ac:dyDescent="0.25">
      <c r="A21" s="4">
        <f t="shared" si="46"/>
        <v>0</v>
      </c>
      <c r="B21" s="4">
        <f t="shared" si="47"/>
        <v>0</v>
      </c>
      <c r="C21" s="4">
        <f t="shared" ref="C21:C25" si="54">B21*1.2</f>
        <v>0</v>
      </c>
      <c r="D21" s="4">
        <f t="shared" si="48"/>
        <v>0</v>
      </c>
      <c r="E21" s="5">
        <f t="shared" si="49"/>
        <v>0</v>
      </c>
      <c r="F21" s="4" t="e">
        <f t="shared" si="50"/>
        <v>#DIV/0!</v>
      </c>
      <c r="G21" s="4" t="e">
        <f t="shared" si="51"/>
        <v>#DIV/0!</v>
      </c>
      <c r="H21" s="8" t="e">
        <f t="shared" si="52"/>
        <v>#DIV/0!</v>
      </c>
      <c r="I21" s="4" t="e">
        <f>#REF!</f>
        <v>#REF!</v>
      </c>
      <c r="J21" s="4" t="e">
        <f>#REF!</f>
        <v>#REF!</v>
      </c>
      <c r="O21">
        <v>0</v>
      </c>
      <c r="P21" s="25">
        <f t="shared" si="53"/>
        <v>0</v>
      </c>
      <c r="Q21" s="25">
        <f t="shared" si="44"/>
        <v>0</v>
      </c>
      <c r="R21" s="2">
        <v>0</v>
      </c>
      <c r="S21" s="2"/>
      <c r="T21" s="15" t="s">
        <v>30</v>
      </c>
      <c r="U21" s="34"/>
      <c r="V21" s="30">
        <f>V18*V20</f>
        <v>7042940</v>
      </c>
      <c r="W21" s="16"/>
      <c r="X21" s="41"/>
    </row>
    <row r="22" spans="1:26" ht="15.75" customHeight="1" x14ac:dyDescent="0.25">
      <c r="A22" s="4">
        <f t="shared" si="46"/>
        <v>0</v>
      </c>
      <c r="B22" s="4">
        <f t="shared" si="47"/>
        <v>0</v>
      </c>
      <c r="C22" s="4">
        <f t="shared" si="54"/>
        <v>0</v>
      </c>
      <c r="D22" s="4">
        <f t="shared" si="48"/>
        <v>0</v>
      </c>
      <c r="E22" s="5">
        <f t="shared" si="49"/>
        <v>0</v>
      </c>
      <c r="F22" s="4" t="e">
        <f t="shared" si="50"/>
        <v>#DIV/0!</v>
      </c>
      <c r="G22" s="4" t="e">
        <f t="shared" si="51"/>
        <v>#DIV/0!</v>
      </c>
      <c r="H22" s="8" t="e">
        <f t="shared" si="52"/>
        <v>#DIV/0!</v>
      </c>
      <c r="I22" s="4" t="e">
        <f>#REF!</f>
        <v>#REF!</v>
      </c>
      <c r="J22" s="4" t="e">
        <f>#REF!</f>
        <v>#REF!</v>
      </c>
      <c r="O22">
        <v>0</v>
      </c>
      <c r="P22" s="25">
        <f t="shared" ref="P22" si="55">O22/1.2</f>
        <v>0</v>
      </c>
      <c r="Q22" s="25">
        <f t="shared" ref="Q22" si="56">P22/1.2</f>
        <v>0</v>
      </c>
      <c r="R22" s="2">
        <v>0</v>
      </c>
      <c r="S22" s="2"/>
      <c r="T22" s="15"/>
      <c r="U22" s="34"/>
      <c r="V22" s="30"/>
      <c r="W22" s="16"/>
      <c r="X22" s="45"/>
      <c r="Y22" s="9"/>
    </row>
    <row r="23" spans="1:26" ht="19.5" customHeight="1" x14ac:dyDescent="0.25">
      <c r="A23" s="4">
        <f t="shared" si="46"/>
        <v>0</v>
      </c>
      <c r="B23" s="4">
        <f t="shared" si="47"/>
        <v>0</v>
      </c>
      <c r="C23" s="4">
        <f t="shared" si="54"/>
        <v>0</v>
      </c>
      <c r="D23" s="4">
        <f t="shared" si="48"/>
        <v>0</v>
      </c>
      <c r="E23" s="5">
        <f t="shared" si="49"/>
        <v>0</v>
      </c>
      <c r="F23" s="4" t="e">
        <f t="shared" si="50"/>
        <v>#DIV/0!</v>
      </c>
      <c r="G23" s="8" t="e">
        <f t="shared" si="51"/>
        <v>#DIV/0!</v>
      </c>
      <c r="H23" s="8" t="e">
        <f t="shared" si="52"/>
        <v>#DIV/0!</v>
      </c>
      <c r="I23" s="4" t="e">
        <f>#REF!</f>
        <v>#REF!</v>
      </c>
      <c r="J23" s="4" t="e">
        <f>#REF!</f>
        <v>#REF!</v>
      </c>
      <c r="O23">
        <v>0</v>
      </c>
      <c r="P23" s="25">
        <f t="shared" ref="P23" si="57">O23/1.2</f>
        <v>0</v>
      </c>
      <c r="Q23" s="25">
        <f t="shared" ref="Q23" si="58">P23/1.2</f>
        <v>0</v>
      </c>
      <c r="R23" s="2">
        <v>0</v>
      </c>
      <c r="S23" s="2"/>
      <c r="T23" s="17" t="s">
        <v>28</v>
      </c>
      <c r="U23" s="6"/>
      <c r="V23" s="10">
        <f>V21+V22</f>
        <v>7042940</v>
      </c>
      <c r="W23" s="18"/>
      <c r="X23" s="42"/>
      <c r="Y23" s="9"/>
      <c r="Z23" s="6"/>
    </row>
    <row r="24" spans="1:26" ht="15.75" x14ac:dyDescent="0.25">
      <c r="A24" s="4">
        <f t="shared" si="46"/>
        <v>0</v>
      </c>
      <c r="B24" s="4">
        <f t="shared" si="47"/>
        <v>0</v>
      </c>
      <c r="C24" s="4">
        <f t="shared" si="54"/>
        <v>0</v>
      </c>
      <c r="D24" s="4">
        <f t="shared" si="48"/>
        <v>0</v>
      </c>
      <c r="E24" s="5">
        <f t="shared" si="49"/>
        <v>0</v>
      </c>
      <c r="F24" s="8" t="e">
        <f t="shared" si="50"/>
        <v>#DIV/0!</v>
      </c>
      <c r="G24" s="8" t="e">
        <f t="shared" si="51"/>
        <v>#DIV/0!</v>
      </c>
      <c r="H24" s="8" t="e">
        <f t="shared" si="52"/>
        <v>#DIV/0!</v>
      </c>
      <c r="I24" s="4" t="e">
        <f>#REF!</f>
        <v>#REF!</v>
      </c>
      <c r="J24" s="4" t="e">
        <f>#REF!</f>
        <v>#REF!</v>
      </c>
      <c r="O24">
        <v>0</v>
      </c>
      <c r="P24" s="25">
        <f t="shared" ref="P24" si="59">O24/1.2</f>
        <v>0</v>
      </c>
      <c r="Q24" s="25">
        <f t="shared" ref="Q24" si="60">P24/1.2</f>
        <v>0</v>
      </c>
      <c r="R24" s="2">
        <v>0</v>
      </c>
      <c r="S24" s="2"/>
      <c r="T24" s="15" t="s">
        <v>21</v>
      </c>
      <c r="U24" s="34"/>
      <c r="V24" s="10">
        <f>V23*0.85</f>
        <v>5986499</v>
      </c>
      <c r="W24" s="14"/>
      <c r="X24" s="53"/>
      <c r="Y24" s="38"/>
      <c r="Z24" s="6"/>
    </row>
    <row r="25" spans="1:26" ht="15.75" x14ac:dyDescent="0.25">
      <c r="A25" s="4">
        <f t="shared" si="46"/>
        <v>0</v>
      </c>
      <c r="B25" s="4">
        <f t="shared" si="47"/>
        <v>0</v>
      </c>
      <c r="C25" s="4">
        <f t="shared" si="54"/>
        <v>0</v>
      </c>
      <c r="D25" s="4">
        <f t="shared" si="48"/>
        <v>0</v>
      </c>
      <c r="E25" s="5">
        <f t="shared" si="49"/>
        <v>0</v>
      </c>
      <c r="F25" s="8" t="e">
        <f t="shared" si="50"/>
        <v>#DIV/0!</v>
      </c>
      <c r="G25" s="8" t="e">
        <f t="shared" si="51"/>
        <v>#DIV/0!</v>
      </c>
      <c r="H25" s="8" t="e">
        <f t="shared" si="52"/>
        <v>#DIV/0!</v>
      </c>
      <c r="I25" s="4" t="e">
        <f>#REF!</f>
        <v>#REF!</v>
      </c>
      <c r="J25" s="4" t="e">
        <f>#REF!</f>
        <v>#REF!</v>
      </c>
      <c r="O25">
        <v>0</v>
      </c>
      <c r="P25" s="25">
        <f t="shared" ref="P25" si="61">O25/1.2</f>
        <v>0</v>
      </c>
      <c r="Q25" s="25">
        <f t="shared" ref="Q25" si="62">P25/1.2</f>
        <v>0</v>
      </c>
      <c r="R25" s="2">
        <v>0</v>
      </c>
      <c r="S25" s="2"/>
      <c r="T25" s="15" t="s">
        <v>22</v>
      </c>
      <c r="U25" s="34"/>
      <c r="V25" s="30">
        <f>V23*0.7</f>
        <v>4930058</v>
      </c>
      <c r="W25" s="18"/>
      <c r="X25" s="42"/>
    </row>
    <row r="26" spans="1:26" ht="15.75" x14ac:dyDescent="0.25">
      <c r="T26" s="15" t="s">
        <v>23</v>
      </c>
      <c r="U26" s="34"/>
      <c r="V26" s="30">
        <f>V6*V20</f>
        <v>406000</v>
      </c>
      <c r="W26" s="19"/>
      <c r="X26" s="43"/>
      <c r="Y26" s="9"/>
    </row>
    <row r="27" spans="1:26" ht="38.25" customHeight="1" x14ac:dyDescent="0.25">
      <c r="G27" s="8"/>
      <c r="T27" s="13" t="s">
        <v>24</v>
      </c>
      <c r="U27" s="33"/>
      <c r="V27" s="35"/>
      <c r="W27" s="18"/>
      <c r="X27" s="42"/>
    </row>
    <row r="28" spans="1:26" ht="21" customHeight="1" x14ac:dyDescent="0.35">
      <c r="P28" s="26" t="s">
        <v>31</v>
      </c>
      <c r="Q28" s="27" t="s">
        <v>38</v>
      </c>
      <c r="R28" s="27"/>
      <c r="T28" s="56" t="s">
        <v>25</v>
      </c>
      <c r="U28" s="57"/>
      <c r="V28" s="58">
        <f>V23*0.025/12</f>
        <v>14672.791666666666</v>
      </c>
      <c r="W28" s="59"/>
      <c r="X28" s="6"/>
      <c r="Y28" s="6"/>
    </row>
    <row r="29" spans="1:26" ht="20.25" customHeight="1" thickBot="1" x14ac:dyDescent="0.3">
      <c r="G29" s="6"/>
      <c r="H29" s="6"/>
      <c r="P29" s="26" t="s">
        <v>39</v>
      </c>
      <c r="Q29" s="27" t="s">
        <v>40</v>
      </c>
      <c r="T29" s="20"/>
      <c r="U29" s="21"/>
      <c r="V29" s="29"/>
      <c r="W29" s="22"/>
    </row>
    <row r="30" spans="1:26" x14ac:dyDescent="0.25">
      <c r="P30" s="46" t="s">
        <v>41</v>
      </c>
      <c r="Q30" s="27" t="s">
        <v>42</v>
      </c>
      <c r="R30" s="37"/>
    </row>
    <row r="31" spans="1:26" x14ac:dyDescent="0.25">
      <c r="X31" s="9"/>
    </row>
    <row r="32" spans="1:26" x14ac:dyDescent="0.25">
      <c r="T32" t="s">
        <v>44</v>
      </c>
      <c r="U32">
        <v>150</v>
      </c>
      <c r="V32" s="25" t="s">
        <v>46</v>
      </c>
    </row>
    <row r="33" spans="16:22" x14ac:dyDescent="0.25">
      <c r="P33" s="46" t="s">
        <v>34</v>
      </c>
      <c r="T33" t="s">
        <v>45</v>
      </c>
      <c r="U33">
        <v>174</v>
      </c>
      <c r="V33" s="25" t="s">
        <v>46</v>
      </c>
    </row>
  </sheetData>
  <mergeCells count="5"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M1" sqref="M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M1" sqref="M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W1" sqref="W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1" sqref="F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7" workbookViewId="0">
      <selection activeCell="P2" sqref="P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Desk-111</cp:lastModifiedBy>
  <cp:lastPrinted>2019-11-05T06:14:02Z</cp:lastPrinted>
  <dcterms:created xsi:type="dcterms:W3CDTF">2018-02-17T10:36:41Z</dcterms:created>
  <dcterms:modified xsi:type="dcterms:W3CDTF">2025-01-18T13:18:46Z</dcterms:modified>
</cp:coreProperties>
</file>