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F30" i="4" l="1"/>
  <c r="O8" i="15"/>
  <c r="N8" i="15"/>
  <c r="R12" i="14"/>
  <c r="Q12" i="14"/>
  <c r="R9" i="13"/>
  <c r="Q9" i="13"/>
  <c r="G30" i="4"/>
  <c r="G29" i="4"/>
  <c r="G28" i="4"/>
  <c r="P9" i="4" l="1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H6" i="4" s="1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H4" i="4" s="1"/>
  <c r="A4" i="4"/>
  <c r="P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D3" i="4" l="1"/>
  <c r="H3" i="4" s="1"/>
  <c r="C3" i="4"/>
  <c r="H9" i="4"/>
  <c r="G8" i="4"/>
  <c r="G9" i="4"/>
  <c r="F8" i="4"/>
  <c r="F9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Q18" i="4" s="1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W43" i="4" s="1"/>
  <c r="S38" i="4" l="1"/>
  <c r="W48" i="4" l="1"/>
  <c r="W44" i="4"/>
</calcChain>
</file>

<file path=xl/sharedStrings.xml><?xml version="1.0" encoding="utf-8"?>
<sst xmlns="http://schemas.openxmlformats.org/spreadsheetml/2006/main" count="50" uniqueCount="44">
  <si>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</si>
  <si>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</si>
  <si>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</si>
  <si>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</si>
  <si>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</si>
  <si>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</si>
  <si>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</si>
  <si>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</si>
  <si>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</si>
  <si>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</si>
  <si>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</si>
  <si>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</si>
  <si>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</si>
  <si>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</si>
  <si>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</si>
  <si>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</si>
  <si>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</si>
  <si>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</si>
  <si>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</si>
  <si>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</si>
  <si>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</si>
  <si>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</si>
  <si>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</si>
  <si>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</si>
  <si>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</si>
  <si>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</si>
  <si>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</si>
  <si>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</si>
  <si>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</si>
  <si>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</si>
  <si>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</si>
  <si>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</si>
  <si>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</si>
  <si>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</si>
  <si>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</si>
  <si>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</si>
  <si>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</si>
  <si>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</si>
  <si>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</si>
  <si>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</si>
  <si>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State Bank of India ( HLC CBD Belapur ) -  Mukesh Kumar Ojha</t>
  </si>
  <si>
    <t>Agree CA</t>
  </si>
  <si>
    <t>Bal</t>
  </si>
  <si>
    <t>As per 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</si>
</sst>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14</xdr:col>
      <xdr:colOff>572346</xdr:colOff>
      <xdr:row>29</xdr:row>
      <xdr:rowOff>115060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90500"/>
          <a:ext cx="6058746" cy="5449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14</xdr:col>
      <xdr:colOff>572346</xdr:colOff>
      <xdr:row>33</xdr:row>
      <xdr:rowOff>105534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952500"/>
          <a:ext cx="6058746" cy="54395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11</xdr:col>
      <xdr:colOff>543767</xdr:colOff>
      <xdr:row>29</xdr:row>
      <xdr:rowOff>57902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90500"/>
          <a:ext cx="6030167" cy="53919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9525</xdr:rowOff>
    </xdr:from>
    <xdr:to>
      <xdr:col>13</xdr:col>
      <xdr:colOff>48504</xdr:colOff>
      <xdr:row>31</xdr:row>
      <xdr:rowOff>181777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0" y="9525"/>
          <a:ext cx="6296904" cy="57443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15</xdr:col>
      <xdr:colOff>401212</xdr:colOff>
      <xdr:row>34</xdr:row>
      <xdr:rowOff>67376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524000"/>
          <a:ext cx="8326012" cy="5020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H25" zoomScaleNormal="100" workbookViewId="0">
      <selection activeCell="Y31" sqref="Y31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s="46" customFormat="1" x14ac:dyDescent="0.25">
      <c r="A3" s="44">
        <f t="shared" ref="A3:A9" si="0">N3</f>
        <v>0</v>
      </c>
      <c r="B3" s="44">
        <f t="shared" ref="B3:B9" si="1">Q3</f>
        <v>645</v>
      </c>
      <c r="C3" s="44">
        <f>B3*1.2</f>
        <v>774</v>
      </c>
      <c r="D3" s="44">
        <f t="shared" ref="D3:D9" si="2">C3*1.2</f>
        <v>928.8</v>
      </c>
      <c r="E3" s="45">
        <f t="shared" ref="E3:E9" si="3">R3</f>
        <v>8262946</v>
      </c>
      <c r="F3" s="44">
        <f t="shared" ref="F3:F9" si="4">ROUND((E3/B3),0)</f>
        <v>12811</v>
      </c>
      <c r="G3" s="44">
        <f t="shared" ref="G3:G9" si="5">ROUND((E3/C3),0)</f>
        <v>10676</v>
      </c>
      <c r="H3" s="44">
        <f t="shared" ref="H3:H9" si="6">ROUND((E3/D3),0)</f>
        <v>8896</v>
      </c>
      <c r="I3" s="44" t="e">
        <f>#REF!</f>
        <v>#REF!</v>
      </c>
      <c r="J3" s="44">
        <f t="shared" ref="J3:J9" si="7">S3</f>
        <v>0</v>
      </c>
      <c r="O3" s="46">
        <v>0</v>
      </c>
      <c r="P3" s="46">
        <f t="shared" ref="P3:P9" si="8">O3/1.2</f>
        <v>0</v>
      </c>
      <c r="Q3" s="46">
        <v>645</v>
      </c>
      <c r="R3" s="47">
        <v>8262946</v>
      </c>
    </row>
    <row r="4" spans="1:20" x14ac:dyDescent="0.25">
      <c r="A4" s="4">
        <f t="shared" si="0"/>
        <v>0</v>
      </c>
      <c r="B4" s="4">
        <f t="shared" si="1"/>
        <v>611</v>
      </c>
      <c r="C4" s="4">
        <f t="shared" ref="C4:C9" si="9">B4*1.2</f>
        <v>733.19999999999993</v>
      </c>
      <c r="D4" s="4">
        <f t="shared" si="2"/>
        <v>879.83999999999992</v>
      </c>
      <c r="E4" s="5">
        <f t="shared" si="3"/>
        <v>7548661</v>
      </c>
      <c r="F4" s="9">
        <f t="shared" si="4"/>
        <v>12355</v>
      </c>
      <c r="G4" s="9">
        <f t="shared" si="5"/>
        <v>10296</v>
      </c>
      <c r="H4" s="9">
        <f t="shared" si="6"/>
        <v>8580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611</v>
      </c>
      <c r="R4" s="2">
        <v>7548661</v>
      </c>
    </row>
    <row r="5" spans="1:20" s="46" customFormat="1" x14ac:dyDescent="0.25">
      <c r="A5" s="44">
        <f t="shared" si="0"/>
        <v>0</v>
      </c>
      <c r="B5" s="44">
        <f t="shared" si="1"/>
        <v>611</v>
      </c>
      <c r="C5" s="44">
        <f t="shared" si="9"/>
        <v>733.19999999999993</v>
      </c>
      <c r="D5" s="44">
        <f t="shared" si="2"/>
        <v>879.83999999999992</v>
      </c>
      <c r="E5" s="45">
        <f t="shared" si="3"/>
        <v>7749554</v>
      </c>
      <c r="F5" s="44">
        <f t="shared" si="4"/>
        <v>12683</v>
      </c>
      <c r="G5" s="44">
        <f t="shared" si="5"/>
        <v>10569</v>
      </c>
      <c r="H5" s="44">
        <f t="shared" si="6"/>
        <v>8808</v>
      </c>
      <c r="I5" s="44" t="e">
        <f>#REF!</f>
        <v>#REF!</v>
      </c>
      <c r="J5" s="44">
        <f t="shared" si="7"/>
        <v>0</v>
      </c>
      <c r="O5" s="46">
        <v>0</v>
      </c>
      <c r="P5" s="46">
        <f t="shared" si="8"/>
        <v>0</v>
      </c>
      <c r="Q5" s="46">
        <v>611</v>
      </c>
      <c r="R5" s="47">
        <v>7749554</v>
      </c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9" t="e">
        <f t="shared" si="4"/>
        <v>#DIV/0!</v>
      </c>
      <c r="G6" s="9" t="e">
        <f t="shared" si="5"/>
        <v>#DIV/0!</v>
      </c>
      <c r="H6" s="9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ref="Q3:Q9" si="10">P6/1.2</f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s="46" customFormat="1" x14ac:dyDescent="0.25">
      <c r="A16" s="44">
        <f t="shared" ref="A16:A25" si="32">N16</f>
        <v>0</v>
      </c>
      <c r="B16" s="44">
        <f t="shared" ref="B16:B25" si="33">Q16</f>
        <v>650</v>
      </c>
      <c r="C16" s="44">
        <f t="shared" ref="C16:C25" si="34">B16*1.2</f>
        <v>780</v>
      </c>
      <c r="D16" s="44">
        <f t="shared" ref="D16:D25" si="35">C16*1.2</f>
        <v>936</v>
      </c>
      <c r="E16" s="45">
        <f t="shared" ref="E16:E25" si="36">R16</f>
        <v>9900000</v>
      </c>
      <c r="F16" s="44">
        <f t="shared" ref="F16:F25" si="37">ROUND((E16/B16),0)</f>
        <v>15231</v>
      </c>
      <c r="G16" s="44">
        <f t="shared" ref="G16:G25" si="38">ROUND((E16/C16),0)</f>
        <v>12692</v>
      </c>
      <c r="H16" s="44">
        <f t="shared" ref="H16:H25" si="39">ROUND((E16/D16),0)</f>
        <v>10577</v>
      </c>
      <c r="I16" s="44" t="e">
        <f>#REF!</f>
        <v>#REF!</v>
      </c>
      <c r="J16" s="44">
        <f t="shared" ref="J16:J25" si="40">S16</f>
        <v>0</v>
      </c>
      <c r="O16" s="46">
        <v>0</v>
      </c>
      <c r="P16" s="46">
        <f t="shared" ref="P16:Q25" si="41">O16/1.2</f>
        <v>0</v>
      </c>
      <c r="Q16" s="46">
        <v>650</v>
      </c>
      <c r="R16" s="47">
        <v>9900000</v>
      </c>
    </row>
    <row r="17" spans="1:25" s="46" customFormat="1" x14ac:dyDescent="0.25">
      <c r="A17" s="44">
        <f t="shared" si="32"/>
        <v>0</v>
      </c>
      <c r="B17" s="44">
        <f t="shared" si="33"/>
        <v>443</v>
      </c>
      <c r="C17" s="44">
        <f t="shared" si="34"/>
        <v>531.6</v>
      </c>
      <c r="D17" s="44">
        <f t="shared" si="35"/>
        <v>637.91999999999996</v>
      </c>
      <c r="E17" s="45">
        <f t="shared" si="36"/>
        <v>6300000</v>
      </c>
      <c r="F17" s="44">
        <f t="shared" si="37"/>
        <v>14221</v>
      </c>
      <c r="G17" s="44">
        <f t="shared" si="38"/>
        <v>11851</v>
      </c>
      <c r="H17" s="44">
        <f t="shared" si="39"/>
        <v>9876</v>
      </c>
      <c r="I17" s="44" t="e">
        <f>#REF!</f>
        <v>#REF!</v>
      </c>
      <c r="J17" s="44">
        <f t="shared" si="40"/>
        <v>0</v>
      </c>
      <c r="O17" s="46">
        <v>0</v>
      </c>
      <c r="P17" s="46">
        <f t="shared" si="41"/>
        <v>0</v>
      </c>
      <c r="Q17" s="46">
        <v>443</v>
      </c>
      <c r="R17" s="47">
        <v>6300000</v>
      </c>
    </row>
    <row r="18" spans="1:25" x14ac:dyDescent="0.25">
      <c r="A18" s="4">
        <f t="shared" si="32"/>
        <v>0</v>
      </c>
      <c r="B18" s="4">
        <f t="shared" si="33"/>
        <v>0</v>
      </c>
      <c r="C18" s="4">
        <f t="shared" si="34"/>
        <v>0</v>
      </c>
      <c r="D18" s="4">
        <f t="shared" si="35"/>
        <v>0</v>
      </c>
      <c r="E18" s="5">
        <f t="shared" si="36"/>
        <v>0</v>
      </c>
      <c r="F18" s="9" t="e">
        <f t="shared" si="37"/>
        <v>#DIV/0!</v>
      </c>
      <c r="G18" s="9" t="e">
        <f t="shared" si="38"/>
        <v>#DIV/0!</v>
      </c>
      <c r="H18" s="9" t="e">
        <f t="shared" si="39"/>
        <v>#DIV/0!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f t="shared" si="41"/>
        <v>0</v>
      </c>
      <c r="R18" s="2">
        <v>0</v>
      </c>
    </row>
    <row r="19" spans="1:25" x14ac:dyDescent="0.25">
      <c r="A19" s="4">
        <f t="shared" ref="A19:A22" si="42">N19</f>
        <v>0</v>
      </c>
      <c r="B19" s="4">
        <f t="shared" ref="B19:B22" si="43">Q19</f>
        <v>0</v>
      </c>
      <c r="C19" s="4">
        <f t="shared" ref="C19:C22" si="44">B19*1.2</f>
        <v>0</v>
      </c>
      <c r="D19" s="4">
        <f t="shared" ref="D19:D22" si="45">C19*1.2</f>
        <v>0</v>
      </c>
      <c r="E19" s="5">
        <f t="shared" ref="E19:E22" si="46">R19</f>
        <v>0</v>
      </c>
      <c r="F19" s="9" t="e">
        <f t="shared" ref="F19:F22" si="47">ROUND((E19/B19),0)</f>
        <v>#DIV/0!</v>
      </c>
      <c r="G19" s="9" t="e">
        <f t="shared" ref="G19:G22" si="48">ROUND((E19/C19),0)</f>
        <v>#DIV/0!</v>
      </c>
      <c r="H19" s="9" t="e">
        <f t="shared" ref="H19:H22" si="49">ROUND((E19/D19),0)</f>
        <v>#DIV/0!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f t="shared" ref="Q19:Q22" si="52">P19/1.2</f>
        <v>0</v>
      </c>
      <c r="R19" s="2">
        <v>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si="52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13500</v>
      </c>
      <c r="X26" s="20" t="s">
        <v>39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E28" t="s">
        <v>41</v>
      </c>
      <c r="F28" s="7">
        <v>53.37</v>
      </c>
      <c r="G28">
        <f>F28*10.764</f>
        <v>574.47467999999992</v>
      </c>
      <c r="S28" s="10"/>
      <c r="T28" s="10"/>
      <c r="U28" s="17" t="s">
        <v>15</v>
      </c>
      <c r="V28" s="18"/>
      <c r="W28" s="19">
        <f>W26-W27</f>
        <v>11000</v>
      </c>
      <c r="X28" s="22"/>
    </row>
    <row r="29" spans="1:25" ht="15.75" x14ac:dyDescent="0.25">
      <c r="E29" t="s">
        <v>42</v>
      </c>
      <c r="F29" s="7">
        <v>6.6</v>
      </c>
      <c r="G29">
        <f>F29*10.764</f>
        <v>71.042399999999986</v>
      </c>
      <c r="H29" s="6"/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F30" s="7">
        <f>SUM(F28:F29)</f>
        <v>59.97</v>
      </c>
      <c r="G30">
        <f>SUM(G28:G29)</f>
        <v>645.51707999999985</v>
      </c>
      <c r="S30" s="10"/>
      <c r="T30" s="10"/>
      <c r="U30" s="17" t="s">
        <v>17</v>
      </c>
      <c r="V30" s="23"/>
      <c r="W30" s="24">
        <f>X30-X31</f>
        <v>-2</v>
      </c>
      <c r="X30" s="25">
        <v>2025</v>
      </c>
    </row>
    <row r="31" spans="1:25" ht="15.75" x14ac:dyDescent="0.25">
      <c r="S31" s="10"/>
      <c r="T31" s="10"/>
      <c r="U31" s="17" t="s">
        <v>18</v>
      </c>
      <c r="V31" s="23"/>
      <c r="W31" s="24">
        <f>W32-W30</f>
        <v>62</v>
      </c>
      <c r="X31" s="31">
        <v>2027</v>
      </c>
      <c r="Y31" t="s">
        <v>43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2" t="s">
        <v>40</v>
      </c>
      <c r="Q33" s="42"/>
      <c r="R33" s="42"/>
      <c r="S33" s="42"/>
      <c r="T33" s="43"/>
      <c r="U33" s="21" t="s">
        <v>20</v>
      </c>
      <c r="V33" s="23"/>
      <c r="W33" s="24">
        <f>90*W30/W32</f>
        <v>-3</v>
      </c>
      <c r="X33" s="24"/>
    </row>
    <row r="34" spans="15:24" ht="15.75" x14ac:dyDescent="0.25">
      <c r="U34" s="17"/>
      <c r="V34" s="26"/>
      <c r="W34" s="27">
        <v>0</v>
      </c>
      <c r="X34" s="27"/>
    </row>
    <row r="35" spans="15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0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2500</v>
      </c>
      <c r="X36" s="22"/>
    </row>
    <row r="37" spans="15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11000</v>
      </c>
      <c r="X37" s="22"/>
    </row>
    <row r="38" spans="15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13500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38</v>
      </c>
      <c r="V41" s="30"/>
      <c r="W41" s="25">
        <v>646</v>
      </c>
      <c r="X41" s="24"/>
    </row>
    <row r="42" spans="15:24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8721000</v>
      </c>
      <c r="X42" s="33"/>
    </row>
    <row r="43" spans="15:24" ht="15.75" x14ac:dyDescent="0.25">
      <c r="S43" s="11"/>
      <c r="T43" s="10"/>
      <c r="U43" s="17" t="s">
        <v>25</v>
      </c>
      <c r="V43" s="23"/>
      <c r="W43" s="34">
        <f>W42*0.98</f>
        <v>8546580</v>
      </c>
      <c r="X43" s="35"/>
    </row>
    <row r="44" spans="15:24" ht="15.75" x14ac:dyDescent="0.25">
      <c r="S44" s="10"/>
      <c r="T44" s="10"/>
      <c r="U44" s="17" t="s">
        <v>26</v>
      </c>
      <c r="V44" s="23"/>
      <c r="W44" s="34">
        <f>W42*0.8</f>
        <v>6976800</v>
      </c>
      <c r="X44" s="34"/>
    </row>
    <row r="45" spans="15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4" ht="15.75" x14ac:dyDescent="0.25">
      <c r="U46" s="37" t="s">
        <v>27</v>
      </c>
      <c r="V46" s="38"/>
      <c r="W46" s="39">
        <f>W27*W41</f>
        <v>1615000</v>
      </c>
      <c r="X46" s="39"/>
    </row>
    <row r="47" spans="15:24" ht="15.75" x14ac:dyDescent="0.25">
      <c r="U47" s="17" t="s">
        <v>28</v>
      </c>
      <c r="V47" s="23"/>
      <c r="W47" s="36"/>
      <c r="X47" s="36"/>
    </row>
    <row r="48" spans="15:24" ht="15.75" x14ac:dyDescent="0.25">
      <c r="U48" s="40" t="s">
        <v>29</v>
      </c>
      <c r="V48" s="36"/>
      <c r="W48" s="34">
        <f>W42*0.025/12</f>
        <v>18168.75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R44"/>
  <sheetViews>
    <sheetView topLeftCell="D1" zoomScaleNormal="100" workbookViewId="0">
      <selection activeCell="R10" sqref="R10"/>
    </sheetView>
  </sheetViews>
  <sheetFormatPr defaultRowHeight="15" x14ac:dyDescent="0.25"/>
  <sheetData>
    <row r="7" spans="17:18" x14ac:dyDescent="0.25">
      <c r="Q7">
        <v>53.37</v>
      </c>
    </row>
    <row r="8" spans="17:18" x14ac:dyDescent="0.25">
      <c r="Q8">
        <v>6.6</v>
      </c>
    </row>
    <row r="9" spans="17:18" x14ac:dyDescent="0.25">
      <c r="Q9">
        <f>SUM(Q7:Q8)</f>
        <v>59.97</v>
      </c>
      <c r="R9">
        <f>Q9*10.764</f>
        <v>645.51707999999996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0:R12"/>
  <sheetViews>
    <sheetView topLeftCell="D6" workbookViewId="0">
      <selection activeCell="R13" sqref="R13"/>
    </sheetView>
  </sheetViews>
  <sheetFormatPr defaultRowHeight="15" x14ac:dyDescent="0.25"/>
  <sheetData>
    <row r="10" spans="17:18" x14ac:dyDescent="0.25">
      <c r="Q10">
        <v>50.82</v>
      </c>
    </row>
    <row r="11" spans="17:18" x14ac:dyDescent="0.25">
      <c r="Q11">
        <v>5.96</v>
      </c>
    </row>
    <row r="12" spans="17:18" x14ac:dyDescent="0.25">
      <c r="Q12">
        <f>SUM(Q9:Q11)</f>
        <v>56.78</v>
      </c>
      <c r="R12">
        <f>Q12*10.764</f>
        <v>611.17991999999992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"/>
  <sheetViews>
    <sheetView zoomScaleNormal="100" workbookViewId="0">
      <selection activeCell="O9" sqref="O9"/>
    </sheetView>
  </sheetViews>
  <sheetFormatPr defaultRowHeight="15" x14ac:dyDescent="0.25"/>
  <sheetData>
    <row r="2" spans="1:15" x14ac:dyDescent="0.25">
      <c r="A2" s="6"/>
    </row>
    <row r="6" spans="1:15" x14ac:dyDescent="0.25">
      <c r="N6">
        <v>50.82</v>
      </c>
    </row>
    <row r="7" spans="1:15" x14ac:dyDescent="0.25">
      <c r="N7">
        <v>5.96</v>
      </c>
    </row>
    <row r="8" spans="1:15" x14ac:dyDescent="0.25">
      <c r="N8">
        <f>SUM(N6:N7)</f>
        <v>56.78</v>
      </c>
      <c r="O8">
        <f>N8*10.764</f>
        <v>611.17991999999992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/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C9" sqref="C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W11" sqref="W11:AA13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R10" sqref="R10:V1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2025-01-17T06:54:04Z</dcterms:modified>
</cp:coreProperties>
</file>