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West)\K. Vijayakumar\Office No. 201\"/>
    </mc:Choice>
  </mc:AlternateContent>
  <xr:revisionPtr revIDLastSave="0" documentId="13_ncr:1_{ADEBAB4A-733A-48CA-8E2C-F49F8A843B9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9" i="4" l="1"/>
  <c r="G18" i="23"/>
  <c r="F20" i="23"/>
  <c r="F21" i="23"/>
  <c r="F19" i="23"/>
  <c r="E84" i="23"/>
  <c r="E23" i="23"/>
  <c r="E7" i="23"/>
  <c r="E8" i="23" s="1"/>
  <c r="E6" i="23"/>
  <c r="E5" i="23"/>
  <c r="E14" i="23" s="1"/>
  <c r="E10" i="23" l="1"/>
  <c r="E11" i="23" s="1"/>
  <c r="E12" i="23" s="1"/>
  <c r="E13" i="23" s="1"/>
  <c r="E16" i="23" s="1"/>
  <c r="E19" i="23" s="1"/>
  <c r="Q4" i="4"/>
  <c r="E20" i="23" l="1"/>
  <c r="E25" i="23"/>
  <c r="E21" i="23"/>
  <c r="C12" i="25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<sst xmlns="http://schemas.openxmlformats.org/spreadsheetml/2006/main" count="134" uniqueCount="90">
  <si>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</si>
  <si>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</si>
  <si>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</si>
  <si>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</si>
  <si>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</si>
  <si>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</si>
  <si>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</si>
  <si>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</si>
  <si>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</si>
  <si>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</si>
  <si>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</si>
  <si>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</si>
  <si>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</si>
  <si>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</si>
  <si>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</si>
  <si>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</si>
  <si>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</si>
  <si>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</si>
  <si>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</si>
  <si>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</si>
  <si>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</si>
  <si>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</si>
  <si>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</si>
  <si>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</si>
  <si>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</si>
  <si>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</si>
  <si>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</si>
  <si>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</si>
  <si>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</si>
  <si>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</si>
  <si>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</si>
  <si>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</si>
  <si>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</si>
  <si>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</si>
  <si>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</si>
  <si>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</si>
  <si>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</si>
  <si>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</si>
  <si>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</si>
  <si>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</si>
  <si>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</si>
  <si>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</si>
  <si>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</si>
  <si>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</si>
  <si>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</si>
  <si>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</si>
  <si>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</si>
  <si>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</si>
  <si>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</si>
  <si>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</si>
  <si>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</si>
  <si>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</si>
  <si>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</si>
  <si>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</si>
  <si>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</si>
  <si>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</si>
  <si>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</si>
  <si>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</si>
  <si>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</si>
  <si>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</si>
  <si>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</si>
  <si>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</si>
  <si>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</si>
  <si>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</si>
  <si>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</si>
  <si>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</si>
  <si>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</si>
  <si>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</si>
  <si>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</si>
  <si>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</si>
  <si>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</si>
  <si>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</si>
  <si>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</si>
  <si>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</si>
  <si>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</si>
  <si>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</si>
  <si>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</si>
  <si>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</si>
  <si>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</si>
  <si>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</si>
  <si>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</si>
  <si>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</si>
  <si>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</si>
  <si>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</si>
  <si>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IGR-19.11.24</t>
  </si>
  <si>
    <t>IGR-10.10.24</t>
  </si>
  <si>
    <t>IGR-21.05.24</t>
  </si>
  <si>
    <t>Ofice No.</t>
  </si>
  <si>
    <t>OC-1999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</si>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</sst>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E168C6-889A-47F9-8563-DE09A7BD6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3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9FA29-0409-4B78-AD16-FC83FCA0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45F54F-44B1-4010-B77F-CD5A3C4B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696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41729-833E-48AB-8982-A3555C99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10C64-BA4D-4F41-9FBF-F010AFBF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237609.63399999999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267009.63399999996</v>
      </c>
      <c r="D9" s="51" t="s">
        <v>62</v>
      </c>
      <c r="E9" s="52">
        <f>C9/10.764</f>
        <v>24805.800260126343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1999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26</v>
      </c>
      <c r="D13" s="58">
        <f>D12-C13</f>
        <v>74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workbookViewId="0">
      <selection activeCell="B18" sqref="B18:G1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hidden="1" customWidth="1"/>
    <col min="4" max="4" width="14.28515625" hidden="1" customWidth="1"/>
    <col min="5" max="5" width="17.140625" style="14" customWidth="1"/>
    <col min="6" max="6" width="14.285156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38000</v>
      </c>
      <c r="C3" s="19" t="s">
        <v>75</v>
      </c>
      <c r="D3" s="6" t="s">
        <v>83</v>
      </c>
      <c r="E3" s="16">
        <v>38000</v>
      </c>
      <c r="F3" s="19" t="s">
        <v>75</v>
      </c>
      <c r="G3" s="6" t="s">
        <v>83</v>
      </c>
    </row>
    <row r="4" spans="1:7" ht="30" x14ac:dyDescent="0.25">
      <c r="A4" s="18" t="s">
        <v>14</v>
      </c>
      <c r="B4" s="16">
        <v>2700</v>
      </c>
      <c r="C4" s="19"/>
      <c r="E4" s="16">
        <v>2700</v>
      </c>
      <c r="F4" s="19"/>
    </row>
    <row r="5" spans="1:7" x14ac:dyDescent="0.25">
      <c r="A5" s="13" t="s">
        <v>15</v>
      </c>
      <c r="B5" s="16">
        <f>B3-B4</f>
        <v>35300</v>
      </c>
      <c r="C5" s="19"/>
      <c r="E5" s="16">
        <f>E3-E4</f>
        <v>35300</v>
      </c>
      <c r="F5" s="19"/>
    </row>
    <row r="6" spans="1:7" x14ac:dyDescent="0.25">
      <c r="A6" s="13" t="s">
        <v>16</v>
      </c>
      <c r="B6" s="16">
        <f>B4</f>
        <v>2700</v>
      </c>
      <c r="C6" s="19"/>
      <c r="E6" s="16">
        <f>E4</f>
        <v>2700</v>
      </c>
      <c r="F6" s="19"/>
    </row>
    <row r="7" spans="1:7" x14ac:dyDescent="0.25">
      <c r="A7" s="13" t="s">
        <v>17</v>
      </c>
      <c r="B7" s="20">
        <f>C7-C8</f>
        <v>26</v>
      </c>
      <c r="C7" s="20">
        <v>2025</v>
      </c>
      <c r="E7" s="20">
        <f>F7-F8</f>
        <v>26</v>
      </c>
      <c r="F7" s="20">
        <v>2025</v>
      </c>
    </row>
    <row r="8" spans="1:7" x14ac:dyDescent="0.25">
      <c r="A8" s="13" t="s">
        <v>18</v>
      </c>
      <c r="B8" s="20">
        <f>B9-B7</f>
        <v>34</v>
      </c>
      <c r="C8" s="20">
        <v>1999</v>
      </c>
      <c r="E8" s="20">
        <f>E9-E7</f>
        <v>34</v>
      </c>
      <c r="F8" s="20">
        <v>1999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39</v>
      </c>
      <c r="C10" s="20"/>
      <c r="E10" s="20">
        <f>90*E7/E9</f>
        <v>39</v>
      </c>
      <c r="F10" s="20"/>
    </row>
    <row r="11" spans="1:7" x14ac:dyDescent="0.25">
      <c r="A11" s="13"/>
      <c r="B11" s="21">
        <f>B10%</f>
        <v>0.39</v>
      </c>
      <c r="C11" s="21"/>
      <c r="E11" s="21">
        <f>E10%</f>
        <v>0.39</v>
      </c>
      <c r="F11" s="21"/>
    </row>
    <row r="12" spans="1:7" x14ac:dyDescent="0.25">
      <c r="A12" s="13" t="s">
        <v>21</v>
      </c>
      <c r="B12" s="16">
        <f>B6*B11</f>
        <v>1053</v>
      </c>
      <c r="C12" s="19"/>
      <c r="E12" s="16">
        <f>E6*E11</f>
        <v>1053</v>
      </c>
      <c r="F12" s="19"/>
    </row>
    <row r="13" spans="1:7" x14ac:dyDescent="0.25">
      <c r="A13" s="13" t="s">
        <v>22</v>
      </c>
      <c r="B13" s="16">
        <f>B6-B12</f>
        <v>1647</v>
      </c>
      <c r="C13" s="19"/>
      <c r="E13" s="16">
        <f>E6-E12</f>
        <v>1647</v>
      </c>
      <c r="F13" s="19"/>
    </row>
    <row r="14" spans="1:7" x14ac:dyDescent="0.25">
      <c r="A14" s="13" t="s">
        <v>15</v>
      </c>
      <c r="B14" s="16">
        <f>B5</f>
        <v>35300</v>
      </c>
      <c r="C14" s="19"/>
      <c r="E14" s="16">
        <f>E5</f>
        <v>35300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36947</v>
      </c>
      <c r="C16" s="19"/>
      <c r="E16" s="17">
        <f>E14+E13</f>
        <v>36947</v>
      </c>
      <c r="F16" s="19"/>
    </row>
    <row r="17" spans="1:7" x14ac:dyDescent="0.25">
      <c r="A17" t="s">
        <v>87</v>
      </c>
      <c r="B17" s="20">
        <v>201</v>
      </c>
      <c r="C17" s="20"/>
      <c r="E17" s="20">
        <v>202</v>
      </c>
      <c r="F17" s="20"/>
    </row>
    <row r="18" spans="1:7" x14ac:dyDescent="0.25">
      <c r="A18" s="64" t="str">
        <f>D3</f>
        <v>ACA</v>
      </c>
      <c r="B18" s="23">
        <v>383</v>
      </c>
      <c r="C18" s="20"/>
      <c r="E18" s="23">
        <v>366</v>
      </c>
      <c r="F18" s="20"/>
      <c r="G18">
        <f>B18+E18</f>
        <v>749</v>
      </c>
    </row>
    <row r="19" spans="1:7" x14ac:dyDescent="0.25">
      <c r="A19" s="13" t="s">
        <v>73</v>
      </c>
      <c r="B19" s="24">
        <f>B18*B16</f>
        <v>14150701</v>
      </c>
      <c r="C19" s="65"/>
      <c r="D19" s="58"/>
      <c r="E19" s="24">
        <f>E18*E16</f>
        <v>13522602</v>
      </c>
      <c r="F19" s="65">
        <f>B19+E19</f>
        <v>27673303</v>
      </c>
      <c r="G19" s="58"/>
    </row>
    <row r="20" spans="1:7" x14ac:dyDescent="0.25">
      <c r="A20" s="13" t="s">
        <v>24</v>
      </c>
      <c r="B20" s="25">
        <f>B19*90%</f>
        <v>12735630.9</v>
      </c>
      <c r="C20" s="24"/>
      <c r="D20" s="58"/>
      <c r="E20" s="25">
        <f>E19*90%</f>
        <v>12170341.800000001</v>
      </c>
      <c r="F20" s="65">
        <f t="shared" ref="F20:F21" si="0">B20+E20</f>
        <v>24905972.700000003</v>
      </c>
      <c r="G20" s="58"/>
    </row>
    <row r="21" spans="1:7" x14ac:dyDescent="0.25">
      <c r="A21" s="13" t="s">
        <v>25</v>
      </c>
      <c r="B21" s="25">
        <f>B19*80%</f>
        <v>11320560.800000001</v>
      </c>
      <c r="C21" s="25"/>
      <c r="D21" s="58"/>
      <c r="E21" s="25">
        <f>E19*80%</f>
        <v>10818081.600000001</v>
      </c>
      <c r="F21" s="65">
        <f t="shared" si="0"/>
        <v>22138642.400000002</v>
      </c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1034100</v>
      </c>
      <c r="C23" s="27"/>
      <c r="E23" s="27">
        <f>E4*E18</f>
        <v>988200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29480.627083333336</v>
      </c>
      <c r="C25" s="25"/>
      <c r="D25" s="25"/>
      <c r="E25" s="25">
        <f>E19*0.025/12</f>
        <v>28172.087500000005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341</v>
      </c>
      <c r="C2" s="4">
        <f t="shared" ref="C2:C16" si="1">B2*1.2</f>
        <v>409.2</v>
      </c>
      <c r="D2" s="4">
        <f t="shared" ref="D2:D16" si="2">C2*1.2</f>
        <v>491.03999999999996</v>
      </c>
      <c r="E2" s="5">
        <f t="shared" ref="E2:E16" si="3">R2</f>
        <v>10000000</v>
      </c>
      <c r="F2" s="4">
        <f t="shared" ref="F2:F15" si="4">ROUND((E2/B2),0)</f>
        <v>29326</v>
      </c>
      <c r="G2" s="4">
        <f t="shared" ref="G2:G15" si="5">ROUND((E2/C2),0)</f>
        <v>24438</v>
      </c>
      <c r="H2" s="4">
        <f t="shared" ref="H2:H15" si="6">ROUND((E2/D2),0)</f>
        <v>20365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341</v>
      </c>
      <c r="R2" s="2">
        <v>10000000</v>
      </c>
      <c r="S2" s="2" t="s">
        <v>84</v>
      </c>
    </row>
    <row r="3" spans="1:19" x14ac:dyDescent="0.25">
      <c r="A3" s="4">
        <v>2</v>
      </c>
      <c r="B3" s="4">
        <f t="shared" si="0"/>
        <v>229</v>
      </c>
      <c r="C3" s="4">
        <f t="shared" si="1"/>
        <v>274.8</v>
      </c>
      <c r="D3" s="4">
        <f t="shared" si="2"/>
        <v>329.76</v>
      </c>
      <c r="E3" s="5">
        <f t="shared" si="3"/>
        <v>5300000</v>
      </c>
      <c r="F3" s="4">
        <f t="shared" si="4"/>
        <v>23144</v>
      </c>
      <c r="G3" s="4">
        <f t="shared" si="5"/>
        <v>19287</v>
      </c>
      <c r="H3" s="4">
        <f t="shared" si="6"/>
        <v>16072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229</v>
      </c>
      <c r="R3" s="2">
        <v>5300000</v>
      </c>
      <c r="S3" s="2" t="s">
        <v>85</v>
      </c>
    </row>
    <row r="4" spans="1:19" x14ac:dyDescent="0.25">
      <c r="A4" s="4">
        <v>3</v>
      </c>
      <c r="B4" s="4">
        <f t="shared" si="0"/>
        <v>312.15600000000001</v>
      </c>
      <c r="C4" s="4">
        <f t="shared" si="1"/>
        <v>374.5872</v>
      </c>
      <c r="D4" s="4">
        <f t="shared" si="2"/>
        <v>449.50463999999999</v>
      </c>
      <c r="E4" s="5">
        <f t="shared" si="3"/>
        <v>11500000</v>
      </c>
      <c r="F4" s="4">
        <f t="shared" si="4"/>
        <v>36841</v>
      </c>
      <c r="G4" s="4">
        <f t="shared" si="5"/>
        <v>30700</v>
      </c>
      <c r="H4" s="4">
        <f t="shared" si="6"/>
        <v>25584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29*10.764</f>
        <v>312.15600000000001</v>
      </c>
      <c r="R4" s="2">
        <v>11500000</v>
      </c>
      <c r="S4" s="2" t="s">
        <v>86</v>
      </c>
    </row>
    <row r="5" spans="1:19" x14ac:dyDescent="0.25">
      <c r="A5" s="4">
        <v>4</v>
      </c>
      <c r="B5" s="4">
        <f t="shared" si="0"/>
        <v>254</v>
      </c>
      <c r="C5" s="4">
        <f t="shared" si="1"/>
        <v>304.8</v>
      </c>
      <c r="D5" s="4">
        <f t="shared" si="2"/>
        <v>365.76</v>
      </c>
      <c r="E5" s="5">
        <f t="shared" si="3"/>
        <v>9950000</v>
      </c>
      <c r="F5" s="4">
        <f t="shared" si="4"/>
        <v>39173</v>
      </c>
      <c r="G5" s="4">
        <f t="shared" si="5"/>
        <v>32644</v>
      </c>
      <c r="H5" s="4">
        <f t="shared" si="6"/>
        <v>27204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254</v>
      </c>
      <c r="R5" s="2">
        <v>9950000</v>
      </c>
      <c r="S5" s="2"/>
    </row>
    <row r="6" spans="1:19" x14ac:dyDescent="0.25">
      <c r="A6" s="4">
        <v>5</v>
      </c>
      <c r="B6" s="4">
        <f t="shared" si="0"/>
        <v>458.33333333333337</v>
      </c>
      <c r="C6" s="4">
        <f t="shared" si="1"/>
        <v>550</v>
      </c>
      <c r="D6" s="4">
        <f t="shared" si="2"/>
        <v>660</v>
      </c>
      <c r="E6" s="5">
        <f t="shared" si="3"/>
        <v>19000000</v>
      </c>
      <c r="F6" s="4">
        <f t="shared" si="4"/>
        <v>41455</v>
      </c>
      <c r="G6" s="4">
        <f t="shared" si="5"/>
        <v>34545</v>
      </c>
      <c r="H6" s="4">
        <f t="shared" si="6"/>
        <v>28788</v>
      </c>
      <c r="I6" s="4">
        <f t="shared" si="7"/>
        <v>0</v>
      </c>
      <c r="J6" s="4">
        <f t="shared" si="8"/>
        <v>0</v>
      </c>
      <c r="O6">
        <v>0</v>
      </c>
      <c r="P6">
        <v>550</v>
      </c>
      <c r="Q6">
        <f t="shared" ref="Q5:Q10" si="10">P6/1.2</f>
        <v>458.33333333333337</v>
      </c>
      <c r="R6" s="2">
        <v>19000000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88</v>
      </c>
    </row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89</v>
      </c>
      <c r="G27" s="45">
        <v>1020</v>
      </c>
    </row>
    <row r="28" spans="1:19" s="9" customFormat="1" x14ac:dyDescent="0.25">
      <c r="C28" s="60" t="s">
        <v>74</v>
      </c>
      <c r="D28" s="60"/>
      <c r="F28" s="45" t="s">
        <v>83</v>
      </c>
      <c r="G28" s="45">
        <v>749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f>G28*1.2</f>
        <v>898.8</v>
      </c>
      <c r="H29" s="9">
        <f>G29/G28</f>
        <v>1.2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>
      <selection activeCell="S25" sqref="S25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2025-01-23T12:11:30Z</dcterms:modified>
</cp:coreProperties>
</file>