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B7BD45F3-0EA6-4E48-BD7C-52D2F549179F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3" sheetId="6" r:id="rId3"/>
    <sheet name="Sheet4" sheetId="7" r:id="rId4"/>
    <sheet name="Sheet6" sheetId="9" r:id="rId5"/>
    <sheet name="Sheet7" sheetId="10" r:id="rId6"/>
    <sheet name="Sheet9" sheetId="12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12" i="1" l="1"/>
  <c r="D36" i="1"/>
  <c r="D38" i="1"/>
  <c r="D37" i="1"/>
  <c r="G8" i="1" l="1"/>
  <c r="G10" i="1" s="1"/>
  <c r="B27" i="1"/>
  <c r="C27" i="1" s="1"/>
  <c r="G17" i="1"/>
  <c r="A38" i="1"/>
  <c r="A37" i="1"/>
  <c r="H29" i="1"/>
  <c r="H28" i="1"/>
  <c r="C29" i="1"/>
  <c r="C28" i="1"/>
  <c r="H6" i="1"/>
  <c r="H27" i="1"/>
  <c r="G9" i="1" l="1"/>
  <c r="B20" i="1"/>
  <c r="G27" i="1"/>
  <c r="I29" i="1"/>
  <c r="I28" i="1"/>
  <c r="C38" i="1"/>
  <c r="C40" i="1"/>
  <c r="C41" i="1"/>
  <c r="C39" i="1"/>
  <c r="B10" i="1"/>
  <c r="B11" i="1" s="1"/>
  <c r="B8" i="1"/>
  <c r="B6" i="1"/>
  <c r="B5" i="1"/>
  <c r="B14" i="1" s="1"/>
  <c r="B12" i="1" l="1"/>
  <c r="B13" i="1" s="1"/>
  <c r="C37" i="1"/>
  <c r="C36" i="1"/>
  <c r="C35" i="1"/>
  <c r="B15" i="1" l="1"/>
  <c r="I31" i="1"/>
  <c r="B17" i="1" l="1"/>
  <c r="B21" i="1" s="1"/>
  <c r="I30" i="1"/>
  <c r="B19" i="1" l="1"/>
  <c r="B18" i="1"/>
  <c r="I27" i="1"/>
  <c r="I32" i="1"/>
  <c r="F27" i="1"/>
  <c r="F28" i="1" l="1"/>
  <c r="G28" i="1"/>
  <c r="F29" i="1"/>
  <c r="G29" i="1"/>
  <c r="F30" i="1"/>
  <c r="G30" i="1"/>
  <c r="F31" i="1"/>
  <c r="G31" i="1"/>
  <c r="F32" i="1"/>
  <c r="G32" i="1"/>
  <c r="F33" i="1"/>
  <c r="G33" i="1"/>
  <c r="H32" i="1" l="1"/>
  <c r="H31" i="1"/>
  <c r="H33" i="1"/>
  <c r="H30" i="1" l="1"/>
  <c r="G3" i="1" l="1"/>
</calcChain>
</file>

<file path=xl/sharedStrings.xml><?xml version="1.0" encoding="utf-8"?>
<sst xmlns="http://schemas.openxmlformats.org/spreadsheetml/2006/main" count="40" uniqueCount="33">
  <si>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</si>
  <si>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</si>
  <si>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</si>
  <si>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</si>
  <si>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</si>
  <si>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</si>
  <si>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</si>
  <si>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</si>
  <si>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</si>
  <si>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</si>
  <si>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</si>
  <si>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</si>
  <si>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</si>
  <si>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</si>
  <si>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</si>
  <si>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</si>
  <si>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</si>
  <si>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</si>
  <si>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</si>
  <si>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</si>
  <si>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</si>
  <si>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</si>
  <si>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</si>
  <si>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</si>
  <si>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Measurement Carpet</t>
  </si>
  <si>
    <t>DV</t>
  </si>
  <si>
    <t>SBA</t>
  </si>
  <si>
    <t>RV</t>
  </si>
  <si>
    <t>Built up</t>
  </si>
  <si>
    <t>Rate</t>
  </si>
  <si>
    <t>Fair Market Value</t>
  </si>
  <si>
    <t>Rate on Built up</t>
  </si>
  <si>
    <t>Rate on SBA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</si>
</sst>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  <font>
      <sz val="11"/>
      <color rgb="FFFF0000"/>
      <name val="Arial Narrow"/>
      <family val="2"/>
    </font>
    <font>
      <b/>
      <sz val="11"/>
      <color rgb="FF000000"/>
      <name val="Arial Narrow"/>
      <family val="2"/>
    </font>
    <font>
      <b/>
      <sz val="11"/>
      <color rgb="FFFF000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3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1" applyNumberFormat="1" applyFont="1" applyBorder="1"/>
    <xf numFmtId="43" fontId="9" fillId="0" borderId="1" xfId="1" applyFont="1" applyBorder="1"/>
    <xf numFmtId="43" fontId="10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0" fontId="4" fillId="0" borderId="0" xfId="0" applyFont="1"/>
    <xf numFmtId="0" fontId="6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2" fillId="0" borderId="0" xfId="0" applyNumberFormat="1" applyFont="1"/>
    <xf numFmtId="10" fontId="9" fillId="0" borderId="1" xfId="1" applyNumberFormat="1" applyFont="1" applyBorder="1"/>
    <xf numFmtId="0" fontId="11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3" fillId="0" borderId="0" xfId="1" applyFont="1" applyBorder="1"/>
    <xf numFmtId="0" fontId="13" fillId="0" borderId="0" xfId="0" applyFont="1"/>
    <xf numFmtId="10" fontId="13" fillId="0" borderId="0" xfId="0" applyNumberFormat="1" applyFont="1"/>
    <xf numFmtId="43" fontId="6" fillId="0" borderId="0" xfId="0" applyNumberFormat="1" applyFont="1"/>
    <xf numFmtId="0" fontId="0" fillId="0" borderId="0" xfId="0" applyFill="1"/>
    <xf numFmtId="0" fontId="14" fillId="0" borderId="0" xfId="0" applyFont="1" applyFill="1"/>
    <xf numFmtId="0" fontId="4" fillId="0" borderId="0" xfId="0" applyFont="1" applyFill="1"/>
    <xf numFmtId="0" fontId="7" fillId="0" borderId="0" xfId="0" applyFont="1" applyFill="1"/>
    <xf numFmtId="43" fontId="0" fillId="0" borderId="6" xfId="0" applyNumberFormat="1" applyBorder="1"/>
    <xf numFmtId="0" fontId="0" fillId="0" borderId="7" xfId="0" applyBorder="1"/>
    <xf numFmtId="43" fontId="15" fillId="0" borderId="1" xfId="0" applyNumberFormat="1" applyFont="1" applyBorder="1"/>
    <xf numFmtId="43" fontId="11" fillId="2" borderId="1" xfId="0" applyNumberFormat="1" applyFont="1" applyFill="1" applyBorder="1"/>
    <xf numFmtId="164" fontId="11" fillId="2" borderId="1" xfId="1" applyNumberFormat="1" applyFont="1" applyFill="1" applyBorder="1"/>
    <xf numFmtId="43" fontId="11" fillId="2" borderId="1" xfId="1" applyFont="1" applyFill="1" applyBorder="1"/>
    <xf numFmtId="0" fontId="11" fillId="2" borderId="1" xfId="0" applyFont="1" applyFill="1" applyBorder="1"/>
    <xf numFmtId="43" fontId="16" fillId="2" borderId="1" xfId="0" applyNumberFormat="1" applyFont="1" applyFill="1" applyBorder="1"/>
    <xf numFmtId="43" fontId="10" fillId="2" borderId="1" xfId="0" applyNumberFormat="1" applyFont="1" applyFill="1" applyBorder="1"/>
    <xf numFmtId="0" fontId="15" fillId="0" borderId="1" xfId="0" applyFont="1" applyBorder="1"/>
    <xf numFmtId="43" fontId="15" fillId="0" borderId="1" xfId="1" applyFont="1" applyFill="1" applyBorder="1"/>
    <xf numFmtId="0" fontId="15" fillId="0" borderId="1" xfId="0" applyFont="1" applyBorder="1" applyAlignment="1">
      <alignment wrapText="1"/>
    </xf>
    <xf numFmtId="10" fontId="15" fillId="0" borderId="1" xfId="0" applyNumberFormat="1" applyFont="1" applyBorder="1"/>
    <xf numFmtId="0" fontId="17" fillId="0" borderId="1" xfId="0" applyFont="1" applyBorder="1"/>
    <xf numFmtId="43" fontId="17" fillId="0" borderId="1" xfId="0" applyNumberFormat="1" applyFont="1" applyBorder="1"/>
    <xf numFmtId="0" fontId="0" fillId="2" borderId="0" xfId="0" applyFill="1"/>
    <xf numFmtId="43" fontId="0" fillId="2" borderId="0" xfId="0" applyNumberFormat="1" applyFill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0</xdr:row>
      <xdr:rowOff>0</xdr:rowOff>
    </xdr:from>
    <xdr:to>
      <xdr:col>19</xdr:col>
      <xdr:colOff>229823</xdr:colOff>
      <xdr:row>39</xdr:row>
      <xdr:rowOff>39142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7AB000F-CAE6-4B21-91A5-F22587199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0"/>
          <a:ext cx="8764223" cy="7468642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0</xdr:row>
      <xdr:rowOff>0</xdr:rowOff>
    </xdr:from>
    <xdr:to>
      <xdr:col>34</xdr:col>
      <xdr:colOff>163139</xdr:colOff>
      <xdr:row>39</xdr:row>
      <xdr:rowOff>1037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0DAFC54-4723-4AF2-873F-EF5BB06E15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00" y="0"/>
          <a:ext cx="8697539" cy="74305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191718</xdr:colOff>
      <xdr:row>41</xdr:row>
      <xdr:rowOff>172564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8C1900-A594-472D-8E4C-A7BA9773E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26118" cy="7983064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210770</xdr:colOff>
      <xdr:row>39</xdr:row>
      <xdr:rowOff>39142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B2975C9-5AC8-45A9-A034-C5F712D72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745170" cy="74686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4"/>
  <sheetViews>
    <sheetView tabSelected="1" topLeftCell="A10" zoomScaleNormal="100" workbookViewId="0">
      <selection activeCell="F37" sqref="F37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3"/>
      <c r="C2" s="23"/>
      <c r="D2" s="7"/>
      <c r="E2" t="s">
        <v>13</v>
      </c>
    </row>
    <row r="3" spans="1:17" ht="16.5" x14ac:dyDescent="0.3">
      <c r="A3" s="55" t="s">
        <v>0</v>
      </c>
      <c r="B3" s="56">
        <v>16000</v>
      </c>
      <c r="C3" s="17"/>
      <c r="D3" s="10"/>
      <c r="E3">
        <v>1996</v>
      </c>
      <c r="F3" s="3">
        <v>2025</v>
      </c>
      <c r="G3" s="4">
        <f>F3-E3</f>
        <v>29</v>
      </c>
      <c r="L3" s="3"/>
      <c r="M3" s="4"/>
    </row>
    <row r="4" spans="1:17" ht="33" x14ac:dyDescent="0.3">
      <c r="A4" s="57" t="s">
        <v>1</v>
      </c>
      <c r="B4" s="56">
        <v>3000</v>
      </c>
      <c r="C4" s="17"/>
      <c r="D4" s="10"/>
      <c r="E4" s="33"/>
      <c r="F4" s="3"/>
      <c r="G4" s="4"/>
      <c r="H4" s="23"/>
      <c r="K4" s="28"/>
      <c r="L4" s="3"/>
      <c r="M4" s="4"/>
    </row>
    <row r="5" spans="1:17" ht="16.5" x14ac:dyDescent="0.3">
      <c r="A5" s="55" t="s">
        <v>2</v>
      </c>
      <c r="B5" s="56">
        <f>B3-B4</f>
        <v>13000</v>
      </c>
      <c r="C5" s="17"/>
      <c r="D5" s="10"/>
      <c r="E5" s="34" t="s">
        <v>22</v>
      </c>
      <c r="F5" s="47" t="s">
        <v>23</v>
      </c>
      <c r="G5" s="14" t="s">
        <v>26</v>
      </c>
      <c r="H5" s="8"/>
      <c r="I5" s="8"/>
      <c r="M5" s="38"/>
      <c r="N5" s="25"/>
      <c r="O5" s="25"/>
      <c r="P5" s="25"/>
      <c r="Q5" s="25"/>
    </row>
    <row r="6" spans="1:17" ht="16.5" x14ac:dyDescent="0.3">
      <c r="A6" s="55" t="s">
        <v>3</v>
      </c>
      <c r="B6" s="56">
        <f>B4</f>
        <v>3000</v>
      </c>
      <c r="C6" s="17"/>
      <c r="D6" s="10"/>
      <c r="E6" s="6"/>
      <c r="F6" s="49"/>
      <c r="G6" s="50">
        <v>725</v>
      </c>
      <c r="H6" s="46">
        <f>G6/10.764</f>
        <v>67.354143441099964</v>
      </c>
      <c r="I6" s="8"/>
      <c r="M6" s="38"/>
      <c r="N6" s="25"/>
      <c r="O6" s="25"/>
      <c r="P6" s="25"/>
      <c r="Q6" s="25"/>
    </row>
    <row r="7" spans="1:17" ht="16.5" x14ac:dyDescent="0.3">
      <c r="A7" s="55" t="s">
        <v>4</v>
      </c>
      <c r="B7" s="55">
        <v>29</v>
      </c>
      <c r="C7" s="18"/>
      <c r="D7" s="35"/>
      <c r="E7" s="6"/>
      <c r="F7" s="51" t="s">
        <v>29</v>
      </c>
      <c r="G7" s="49">
        <v>16000</v>
      </c>
      <c r="H7" s="34"/>
      <c r="I7" s="8"/>
      <c r="M7" s="39"/>
      <c r="N7" s="25"/>
      <c r="O7" s="25"/>
      <c r="P7" s="25"/>
      <c r="Q7" s="25"/>
    </row>
    <row r="8" spans="1:17" ht="16.5" x14ac:dyDescent="0.3">
      <c r="A8" s="55" t="s">
        <v>5</v>
      </c>
      <c r="B8" s="55">
        <f>B9-B7</f>
        <v>31</v>
      </c>
      <c r="C8" s="18"/>
      <c r="D8" s="35"/>
      <c r="E8" s="6"/>
      <c r="F8" s="49" t="s">
        <v>30</v>
      </c>
      <c r="G8" s="49">
        <f>G7*G6</f>
        <v>11600000</v>
      </c>
      <c r="H8" s="46"/>
      <c r="I8" s="10"/>
      <c r="M8" s="39"/>
      <c r="N8" s="25"/>
      <c r="O8" s="25"/>
      <c r="P8" s="25"/>
      <c r="Q8" s="25"/>
    </row>
    <row r="9" spans="1:17" ht="16.5" x14ac:dyDescent="0.3">
      <c r="A9" s="55" t="s">
        <v>6</v>
      </c>
      <c r="B9" s="55">
        <v>60</v>
      </c>
      <c r="C9" s="18"/>
      <c r="D9" s="35"/>
      <c r="E9" s="6"/>
      <c r="F9" s="52" t="s">
        <v>27</v>
      </c>
      <c r="G9" s="53">
        <f>G8*0.9</f>
        <v>10440000</v>
      </c>
      <c r="H9" s="34"/>
      <c r="I9" s="8"/>
      <c r="J9" s="27"/>
      <c r="M9" s="39"/>
      <c r="N9" s="25"/>
      <c r="O9" s="25"/>
      <c r="P9" s="25"/>
      <c r="Q9" s="25"/>
    </row>
    <row r="10" spans="1:17" ht="33" x14ac:dyDescent="0.3">
      <c r="A10" s="57" t="s">
        <v>7</v>
      </c>
      <c r="B10" s="55">
        <f>90*B7/B9</f>
        <v>43.5</v>
      </c>
      <c r="C10" s="18"/>
      <c r="D10" s="35"/>
      <c r="E10" s="13"/>
      <c r="F10" s="54" t="s">
        <v>25</v>
      </c>
      <c r="G10" s="53">
        <f>G8*0.8</f>
        <v>9280000</v>
      </c>
      <c r="H10" s="25"/>
      <c r="I10" s="25"/>
      <c r="J10" s="27"/>
      <c r="K10" s="27"/>
      <c r="L10" s="24"/>
      <c r="M10" s="39"/>
      <c r="N10" s="25"/>
      <c r="O10" s="25"/>
      <c r="P10" s="25"/>
      <c r="Q10" s="25"/>
    </row>
    <row r="11" spans="1:17" ht="16.5" x14ac:dyDescent="0.3">
      <c r="A11" s="55"/>
      <c r="B11" s="58">
        <f>B10%</f>
        <v>0.435</v>
      </c>
      <c r="C11" s="30"/>
      <c r="D11" s="36"/>
      <c r="F11" s="52" t="s">
        <v>16</v>
      </c>
      <c r="G11" s="53">
        <v>25000</v>
      </c>
      <c r="H11" s="25"/>
      <c r="I11" s="25"/>
      <c r="J11" s="27"/>
      <c r="K11" s="27"/>
      <c r="L11" s="24"/>
      <c r="M11" s="40"/>
      <c r="N11" s="25"/>
      <c r="O11" s="25"/>
      <c r="P11" s="25"/>
      <c r="Q11" s="25"/>
    </row>
    <row r="12" spans="1:17" ht="16.5" x14ac:dyDescent="0.3">
      <c r="A12" s="55" t="s">
        <v>8</v>
      </c>
      <c r="B12" s="56">
        <f>B6*B11</f>
        <v>1305</v>
      </c>
      <c r="C12" s="19"/>
      <c r="D12" s="37"/>
      <c r="F12" s="52" t="s">
        <v>12</v>
      </c>
      <c r="G12" s="52">
        <f>G6*2800</f>
        <v>2030000</v>
      </c>
      <c r="H12" s="25"/>
      <c r="I12" s="25"/>
      <c r="J12" s="27"/>
      <c r="K12" s="27"/>
      <c r="L12" s="24"/>
      <c r="M12" s="38"/>
      <c r="N12" s="25"/>
      <c r="O12" s="25"/>
      <c r="P12" s="25"/>
      <c r="Q12" s="25"/>
    </row>
    <row r="13" spans="1:17" ht="16.5" x14ac:dyDescent="0.3">
      <c r="A13" s="55" t="s">
        <v>9</v>
      </c>
      <c r="B13" s="56">
        <f>B6-B12</f>
        <v>1695</v>
      </c>
      <c r="C13" s="19"/>
      <c r="D13" s="37"/>
      <c r="H13" s="41"/>
      <c r="I13" s="25"/>
      <c r="J13" s="27"/>
      <c r="K13" s="27"/>
      <c r="L13" s="24"/>
      <c r="M13" s="38"/>
      <c r="N13" s="25"/>
      <c r="O13" s="25"/>
      <c r="P13" s="25"/>
      <c r="Q13" s="25"/>
    </row>
    <row r="14" spans="1:17" ht="16.5" x14ac:dyDescent="0.3">
      <c r="A14" s="55" t="s">
        <v>2</v>
      </c>
      <c r="B14" s="56">
        <f>B5</f>
        <v>13000</v>
      </c>
      <c r="C14" s="17"/>
      <c r="D14" s="10"/>
      <c r="H14" s="25"/>
      <c r="I14" s="25"/>
      <c r="J14" s="27"/>
      <c r="K14" s="27"/>
      <c r="L14" s="24"/>
      <c r="M14" s="38"/>
      <c r="N14" s="25"/>
      <c r="O14" s="25"/>
      <c r="P14" s="25"/>
      <c r="Q14" s="25"/>
    </row>
    <row r="15" spans="1:17" ht="16.5" x14ac:dyDescent="0.3">
      <c r="A15" s="55" t="s">
        <v>10</v>
      </c>
      <c r="B15" s="56">
        <f>B14+B13</f>
        <v>14695</v>
      </c>
      <c r="C15" s="17"/>
      <c r="D15" s="10"/>
      <c r="E15" s="6"/>
      <c r="G15" s="13"/>
      <c r="H15" s="27"/>
      <c r="I15" s="27"/>
      <c r="J15" s="27"/>
      <c r="K15" s="27"/>
      <c r="L15" s="24"/>
      <c r="M15" s="4"/>
    </row>
    <row r="16" spans="1:17" ht="16.5" x14ac:dyDescent="0.3">
      <c r="A16" s="55" t="s">
        <v>21</v>
      </c>
      <c r="B16" s="59">
        <v>725</v>
      </c>
      <c r="C16" s="31"/>
      <c r="D16" s="8"/>
      <c r="E16" t="s">
        <v>24</v>
      </c>
      <c r="G16" s="13"/>
      <c r="H16" s="6"/>
      <c r="M16" s="26"/>
    </row>
    <row r="17" spans="1:14" ht="16.5" x14ac:dyDescent="0.3">
      <c r="A17" s="55" t="s">
        <v>11</v>
      </c>
      <c r="B17" s="60">
        <f>B15*B16</f>
        <v>10653875</v>
      </c>
      <c r="C17" s="20"/>
      <c r="D17" s="10"/>
      <c r="E17">
        <v>457</v>
      </c>
      <c r="G17" s="13">
        <f>G6/E17</f>
        <v>1.5864332603938731</v>
      </c>
      <c r="H17" s="6"/>
      <c r="M17" s="5"/>
      <c r="N17" s="6"/>
    </row>
    <row r="18" spans="1:14" ht="16.5" x14ac:dyDescent="0.3">
      <c r="A18" s="55" t="s">
        <v>27</v>
      </c>
      <c r="B18" s="60">
        <f>B17*0.9</f>
        <v>9588487.5</v>
      </c>
      <c r="C18" s="20"/>
      <c r="D18" s="10"/>
      <c r="E18" s="6"/>
      <c r="G18" s="13"/>
      <c r="H18" s="6"/>
      <c r="M18" s="5"/>
      <c r="N18" s="6"/>
    </row>
    <row r="19" spans="1:14" ht="16.5" x14ac:dyDescent="0.3">
      <c r="A19" s="55" t="s">
        <v>25</v>
      </c>
      <c r="B19" s="60">
        <f>B17*0.8</f>
        <v>8523100</v>
      </c>
      <c r="C19" s="20"/>
      <c r="D19" s="10"/>
      <c r="E19" s="5"/>
      <c r="F19" s="29"/>
      <c r="G19" s="5"/>
      <c r="H19" s="6"/>
      <c r="M19" s="5"/>
      <c r="N19" s="6"/>
    </row>
    <row r="20" spans="1:14" ht="16.5" x14ac:dyDescent="0.3">
      <c r="A20" s="55" t="s">
        <v>12</v>
      </c>
      <c r="B20" s="48">
        <f>396*B4</f>
        <v>1188000</v>
      </c>
      <c r="C20" s="17"/>
      <c r="D20" s="10"/>
      <c r="E20" s="6"/>
      <c r="F20" s="5"/>
    </row>
    <row r="21" spans="1:14" ht="16.5" x14ac:dyDescent="0.3">
      <c r="A21" s="55" t="s">
        <v>16</v>
      </c>
      <c r="B21" s="48">
        <f>B17*0.025/12</f>
        <v>22195.572916666668</v>
      </c>
      <c r="C21" s="32"/>
      <c r="D21" s="10"/>
      <c r="E21" s="6"/>
      <c r="F21" s="5"/>
    </row>
    <row r="22" spans="1:14" x14ac:dyDescent="0.25">
      <c r="B22" s="12"/>
    </row>
    <row r="23" spans="1:14" x14ac:dyDescent="0.25">
      <c r="B23" s="12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 t="s">
        <v>26</v>
      </c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>
        <f>D27/1.4</f>
        <v>642.85714285714289</v>
      </c>
      <c r="C27" s="8">
        <f>B27*1.2</f>
        <v>771.42857142857144</v>
      </c>
      <c r="D27" s="8">
        <v>900</v>
      </c>
      <c r="E27" s="8">
        <v>18000000</v>
      </c>
      <c r="F27" s="10">
        <f t="shared" ref="F27:F33" si="0">E27/B27</f>
        <v>28000</v>
      </c>
      <c r="G27" s="10">
        <f>E27/C27</f>
        <v>23333.333333333332</v>
      </c>
      <c r="H27" s="10">
        <f>E27/D27</f>
        <v>20000</v>
      </c>
      <c r="I27" s="8">
        <f>C27/B27</f>
        <v>1.2</v>
      </c>
      <c r="J27" s="15"/>
    </row>
    <row r="28" spans="1:14" ht="17.25" x14ac:dyDescent="0.3">
      <c r="B28" s="9">
        <v>450</v>
      </c>
      <c r="C28" s="8">
        <f>B28*1.2</f>
        <v>540</v>
      </c>
      <c r="D28" s="8"/>
      <c r="E28" s="8">
        <v>11000000</v>
      </c>
      <c r="F28" s="10">
        <f t="shared" si="0"/>
        <v>24444.444444444445</v>
      </c>
      <c r="G28" s="10">
        <f>E28/C28</f>
        <v>20370.370370370369</v>
      </c>
      <c r="H28" s="10" t="e">
        <f>E28/D28</f>
        <v>#DIV/0!</v>
      </c>
      <c r="I28" s="8">
        <f>C28/B28</f>
        <v>1.2</v>
      </c>
      <c r="J28" s="15"/>
    </row>
    <row r="29" spans="1:14" x14ac:dyDescent="0.25">
      <c r="B29" s="9">
        <v>460</v>
      </c>
      <c r="C29" s="8">
        <f>B29*1.2</f>
        <v>552</v>
      </c>
      <c r="D29" s="8">
        <v>725</v>
      </c>
      <c r="E29" s="10">
        <v>10500000</v>
      </c>
      <c r="F29" s="10">
        <f t="shared" si="0"/>
        <v>22826.08695652174</v>
      </c>
      <c r="G29" s="10">
        <f t="shared" ref="G29:G33" si="1">E29/C29</f>
        <v>19021.739130434784</v>
      </c>
      <c r="H29" s="10">
        <f>E29/D29</f>
        <v>14482.758620689656</v>
      </c>
      <c r="I29" s="8">
        <f>C29/B29</f>
        <v>1.2</v>
      </c>
    </row>
    <row r="30" spans="1:14" x14ac:dyDescent="0.25">
      <c r="B30" s="9">
        <v>430</v>
      </c>
      <c r="C30" s="8"/>
      <c r="D30" s="8"/>
      <c r="E30" s="10">
        <v>11400000</v>
      </c>
      <c r="F30" s="10">
        <f t="shared" si="0"/>
        <v>26511.627906976744</v>
      </c>
      <c r="G30" s="10" t="e">
        <f t="shared" si="1"/>
        <v>#DIV/0!</v>
      </c>
      <c r="H30" s="10" t="e">
        <f>E30/#REF!</f>
        <v>#REF!</v>
      </c>
      <c r="I30" s="8" t="e">
        <f>#REF!/B30</f>
        <v>#REF!</v>
      </c>
    </row>
    <row r="31" spans="1:14" x14ac:dyDescent="0.25">
      <c r="B31" s="9"/>
      <c r="C31" s="21"/>
      <c r="E31" s="22"/>
      <c r="F31" s="22" t="e">
        <f t="shared" si="0"/>
        <v>#DIV/0!</v>
      </c>
      <c r="G31" s="10" t="e">
        <f t="shared" si="1"/>
        <v>#DIV/0!</v>
      </c>
      <c r="H31" s="22" t="e">
        <f>E31/#REF!</f>
        <v>#REF!</v>
      </c>
      <c r="I31" s="8" t="e">
        <f>C31/B31</f>
        <v>#DIV/0!</v>
      </c>
    </row>
    <row r="32" spans="1:14" x14ac:dyDescent="0.25">
      <c r="E32" s="22"/>
      <c r="F32" s="22" t="e">
        <f t="shared" si="0"/>
        <v>#DIV/0!</v>
      </c>
      <c r="G32" s="22" t="e">
        <f t="shared" si="1"/>
        <v>#DIV/0!</v>
      </c>
      <c r="H32" s="22" t="e">
        <f>E32/#REF!</f>
        <v>#REF!</v>
      </c>
      <c r="I32" t="e">
        <f>#REF!/B32</f>
        <v>#REF!</v>
      </c>
    </row>
    <row r="33" spans="1:8" x14ac:dyDescent="0.25">
      <c r="E33" s="21"/>
      <c r="F33" s="22" t="e">
        <f t="shared" si="0"/>
        <v>#DIV/0!</v>
      </c>
      <c r="G33" s="22" t="e">
        <f t="shared" si="1"/>
        <v>#DIV/0!</v>
      </c>
      <c r="H33" s="22" t="e">
        <f>E33/#REF!</f>
        <v>#REF!</v>
      </c>
    </row>
    <row r="34" spans="1:8" x14ac:dyDescent="0.25">
      <c r="A34" t="s">
        <v>28</v>
      </c>
      <c r="C34" t="s">
        <v>31</v>
      </c>
      <c r="D34" t="s">
        <v>32</v>
      </c>
    </row>
    <row r="35" spans="1:8" x14ac:dyDescent="0.25">
      <c r="A35" s="42">
        <v>580</v>
      </c>
      <c r="B35" s="42">
        <v>7100000</v>
      </c>
      <c r="C35" s="42">
        <f t="shared" ref="C35:C41" si="2">B35/A35</f>
        <v>12241.379310344828</v>
      </c>
      <c r="D35" s="42"/>
      <c r="H35" s="6"/>
    </row>
    <row r="36" spans="1:8" x14ac:dyDescent="0.25">
      <c r="A36" s="42">
        <v>800</v>
      </c>
      <c r="B36" s="42">
        <v>10265000</v>
      </c>
      <c r="C36" s="42">
        <f t="shared" si="2"/>
        <v>12831.25</v>
      </c>
      <c r="D36" s="42">
        <f>C36/1.2</f>
        <v>10692.708333333334</v>
      </c>
      <c r="H36" s="6"/>
    </row>
    <row r="37" spans="1:8" x14ac:dyDescent="0.25">
      <c r="A37" s="61">
        <f>44.25*10.764</f>
        <v>476.30699999999996</v>
      </c>
      <c r="B37" s="61">
        <v>10500000</v>
      </c>
      <c r="C37" s="61">
        <f t="shared" si="2"/>
        <v>22044.605684988885</v>
      </c>
      <c r="D37" s="62">
        <f>C37/1.2</f>
        <v>18370.504737490737</v>
      </c>
    </row>
    <row r="38" spans="1:8" x14ac:dyDescent="0.25">
      <c r="A38" s="61">
        <f>60.98*10.764</f>
        <v>656.38871999999992</v>
      </c>
      <c r="B38" s="61">
        <v>11500000</v>
      </c>
      <c r="C38" s="61">
        <f t="shared" si="2"/>
        <v>17520.106073730214</v>
      </c>
      <c r="D38" s="62">
        <f>C38/1.2</f>
        <v>14600.088394775179</v>
      </c>
    </row>
    <row r="39" spans="1:8" ht="15.75" x14ac:dyDescent="0.25">
      <c r="A39" s="43"/>
      <c r="B39" s="42"/>
      <c r="C39" s="42" t="e">
        <f t="shared" si="2"/>
        <v>#DIV/0!</v>
      </c>
      <c r="D39" s="42"/>
    </row>
    <row r="40" spans="1:8" ht="15.75" x14ac:dyDescent="0.25">
      <c r="A40" s="43"/>
      <c r="B40" s="42"/>
      <c r="C40" s="42" t="e">
        <f t="shared" si="2"/>
        <v>#DIV/0!</v>
      </c>
      <c r="D40" s="42"/>
    </row>
    <row r="41" spans="1:8" ht="15.75" x14ac:dyDescent="0.25">
      <c r="A41" s="44"/>
      <c r="B41" s="45"/>
      <c r="C41" s="42" t="e">
        <f t="shared" si="2"/>
        <v>#DIV/0!</v>
      </c>
      <c r="D41" s="42"/>
    </row>
    <row r="42" spans="1:8" ht="15.75" x14ac:dyDescent="0.25">
      <c r="A42" s="24"/>
    </row>
    <row r="43" spans="1:8" ht="15.75" x14ac:dyDescent="0.25">
      <c r="A43" s="24"/>
    </row>
    <row r="44" spans="1:8" ht="15.75" x14ac:dyDescent="0.25">
      <c r="A44" s="24"/>
    </row>
    <row r="64" spans="3:5" x14ac:dyDescent="0.25">
      <c r="C64" s="6"/>
      <c r="D64" s="6"/>
      <c r="E64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topLeftCell="F1" zoomScaleNormal="100" workbookViewId="0">
      <selection activeCell="U1" sqref="U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Q26" sqref="Q26"/>
    </sheetView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Sheet8</vt:lpstr>
      <vt:lpstr>Sheet3</vt:lpstr>
      <vt:lpstr>Sheet4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2025-01-18T06:50:08Z</dcterms:modified>
</cp:coreProperties>
</file>