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Opera House\Vaibhav Gems\F. No. 401\"/>
    </mc:Choice>
  </mc:AlternateContent>
  <xr:revisionPtr revIDLastSave="0" documentId="13_ncr:1_{53C465E0-93FA-4BC3-A132-5A2E1D9F0DA5}" xr6:coauthVersionLast="36" xr6:coauthVersionMax="47" xr10:uidLastSave="{00000000-0000-0000-0000-000000000000}"/>
  <bookViews>
    <workbookView xWindow="0" yWindow="0" windowWidth="28800" windowHeight="12105" tabRatio="932" xr2:uid="{00000000-000D-0000-FFFF-FFFF00000000}"/>
  </bookViews>
  <sheets>
    <sheet name="Calculation" sheetId="23" r:id="rId1"/>
    <sheet name="23-24" sheetId="4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6" r:id="rId13"/>
  </sheets>
  <calcPr calcId="191029"/>
</workbook>
</file>

<file path=xl/calcChain.xml><?xml version="1.0" encoding="utf-8"?>
<calcChain xmlns="http://schemas.openxmlformats.org/spreadsheetml/2006/main">
  <c r="D18" i="23" l="1"/>
  <c r="D22" i="23" s="1"/>
  <c r="B20" i="23" s="1"/>
  <c r="P12" i="4" l="1"/>
  <c r="P11" i="4"/>
  <c r="R2" i="4" l="1"/>
  <c r="P5" i="4" l="1"/>
  <c r="P4" i="4" l="1"/>
  <c r="I28" i="4"/>
  <c r="G31" i="4" l="1"/>
  <c r="Q7" i="4" l="1"/>
  <c r="J7" i="4"/>
  <c r="I7" i="4"/>
  <c r="Q6" i="4"/>
  <c r="J6" i="4"/>
  <c r="I6" i="4"/>
  <c r="J5" i="4"/>
  <c r="I5" i="4"/>
  <c r="Q4" i="4"/>
  <c r="J4" i="4"/>
  <c r="I4" i="4"/>
  <c r="P3" i="4"/>
  <c r="J3" i="4"/>
  <c r="I3" i="4"/>
  <c r="P2" i="4"/>
  <c r="J2" i="4"/>
  <c r="I2" i="4"/>
  <c r="B2" i="4" l="1"/>
  <c r="C2" i="4" s="1"/>
  <c r="B3" i="4"/>
  <c r="C3" i="4" s="1"/>
  <c r="D3" i="4" s="1"/>
  <c r="B4" i="4"/>
  <c r="C4" i="4" s="1"/>
  <c r="D4" i="4" s="1"/>
  <c r="B6" i="4"/>
  <c r="C6" i="4" s="1"/>
  <c r="B7" i="4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Q12" i="4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H12" i="4" l="1"/>
  <c r="G2" i="4"/>
  <c r="F2" i="4"/>
  <c r="G6" i="4"/>
  <c r="H6" i="4"/>
  <c r="F6" i="4"/>
  <c r="H3" i="4"/>
  <c r="G3" i="4"/>
  <c r="F3" i="4"/>
  <c r="H7" i="4"/>
  <c r="G7" i="4"/>
  <c r="F7" i="4"/>
  <c r="H4" i="4"/>
  <c r="F4" i="4"/>
  <c r="G4" i="4"/>
  <c r="H9" i="4"/>
  <c r="F10" i="4"/>
  <c r="D2" i="4"/>
  <c r="H2" i="4" s="1"/>
  <c r="H8" i="4"/>
  <c r="D6" i="4"/>
  <c r="F13" i="4"/>
  <c r="D10" i="4"/>
  <c r="H10" i="4" s="1"/>
  <c r="G10" i="4"/>
  <c r="D14" i="4"/>
  <c r="G14" i="4"/>
  <c r="F8" i="4"/>
  <c r="G9" i="4"/>
  <c r="F12" i="4"/>
  <c r="G13" i="4"/>
  <c r="H14" i="4"/>
  <c r="F9" i="4"/>
  <c r="H15" i="4"/>
  <c r="H16" i="4"/>
  <c r="G8" i="4"/>
  <c r="F11" i="4"/>
  <c r="G12" i="4"/>
  <c r="H13" i="4"/>
  <c r="F15" i="4"/>
  <c r="H11" i="4"/>
  <c r="B5" i="4"/>
  <c r="F5" i="4" s="1"/>
  <c r="H20" i="4"/>
  <c r="F20" i="4"/>
  <c r="G20" i="4"/>
  <c r="F16" i="4"/>
  <c r="G16" i="4"/>
  <c r="H31" i="4"/>
  <c r="G32" i="4"/>
  <c r="C5" i="4" l="1"/>
  <c r="G5" i="4" s="1"/>
  <c r="D5" i="4" l="1"/>
  <c r="H5" i="4" s="1"/>
  <c r="B86" i="23" l="1"/>
  <c r="B25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1" i="23" s="1"/>
  <c r="B22" i="23" s="1"/>
  <c r="B27" i="23" l="1"/>
  <c r="B23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<sst xmlns="http://schemas.openxmlformats.org/spreadsheetml/2006/main" count="57" uniqueCount="48">
  <si>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</si>
  <si>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</si>
  <si>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</si>
  <si>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</si>
  <si>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</si>
  <si>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</si>
  <si>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</si>
  <si>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</si>
  <si>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</si>
  <si>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</si>
  <si>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</si>
  <si>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</si>
  <si>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</si>
  <si>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</si>
  <si>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</si>
  <si>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</si>
  <si>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</si>
  <si>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</si>
  <si>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</si>
  <si>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</si>
  <si>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</si>
  <si>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</si>
  <si>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</si>
  <si>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</si>
  <si>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</si>
  <si>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</si>
  <si>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</si>
  <si>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</si>
  <si>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</si>
  <si>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ABUA</t>
  </si>
  <si>
    <t>Rate</t>
  </si>
  <si>
    <t>FMV</t>
  </si>
  <si>
    <t xml:space="preserve">Rate on </t>
  </si>
  <si>
    <t>ACA</t>
  </si>
  <si>
    <t>IGR-30.03.24</t>
  </si>
  <si>
    <t>IGR-16.11.21</t>
  </si>
  <si>
    <t>IGR-31.03.17</t>
  </si>
  <si>
    <t>oc - 2014</t>
  </si>
  <si>
    <t>oc</t>
  </si>
  <si>
    <t>BOB\Opera House\Vaibhav Gems\F. No. 401</t>
  </si>
  <si>
    <t>11.09.24</t>
  </si>
  <si>
    <t>19.08.24</t>
  </si>
  <si>
    <t>Residential Flat No. 401, 4th Floor, Wing - A, Mayfair Heritage CHSL, Besant Road, Santacruz West, Mumbai, 400054, State - Maharashtra, India</t>
  </si>
  <si>
    <t>agreement - 2015</t>
  </si>
  <si>
    <t>av</t>
  </si>
  <si>
    <t>mayfair</t>
  </si>
  <si>
    <t>rv - 5.20 to 5.25</t>
  </si>
  <si>
    <t>Intrior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</si>
</sst>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4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43" fontId="0" fillId="0" borderId="8" xfId="1" applyFont="1" applyBorder="1"/>
    <xf numFmtId="43" fontId="0" fillId="0" borderId="0" xfId="0" applyNumberFormat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4" borderId="0" xfId="0" applyNumberFormat="1" applyFill="1"/>
    <xf numFmtId="43" fontId="3" fillId="0" borderId="0" xfId="0" applyNumberFormat="1" applyFont="1" applyBorder="1"/>
    <xf numFmtId="43" fontId="2" fillId="0" borderId="0" xfId="0" applyNumberFormat="1" applyFont="1"/>
    <xf numFmtId="0" fontId="2" fillId="0" borderId="4" xfId="0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250364-4972-4B24-8DA6-33A07B0A5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8107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13</xdr:col>
      <xdr:colOff>95250</xdr:colOff>
      <xdr:row>47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DB3B3A-F17F-42F8-B184-4CFF78088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800850" cy="88106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95250</xdr:colOff>
      <xdr:row>43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330776-FEF3-46CB-8E77-16616B199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00850" cy="8296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50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4E4DE3-20A2-4F65-AB78-A0FAF7B57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582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45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38E38C-C5BE-4242-9402-20FCA491A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667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47</xdr:row>
      <xdr:rowOff>172650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72655F-5D1B-46DA-84A0-9B30C19EE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48823</xdr:colOff>
      <xdr:row>43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7B35E0-C1D7-40B7-9554-960CA4A5D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223" cy="82498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420350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A7B4C8-9548-49F5-B92A-1B8712BC5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1191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D05094-01B7-4A93-9093-A5763DF96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35591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401297</xdr:colOff>
      <xdr:row>47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672834-FF7F-49FB-8058-1843337D5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935697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D4D1E6-B84D-444A-AA9A-6EAE0493C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I86"/>
  <sheetViews>
    <sheetView tabSelected="1" topLeftCell="A4" zoomScale="130" zoomScaleNormal="130" workbookViewId="0">
      <selection activeCell="K16" sqref="K16"/>
    </sheetView>
  </sheetViews>
  <sheetFormatPr defaultRowHeight="15" x14ac:dyDescent="0.25"/>
  <cols>
    <col min="1" max="1" width="21.7109375" bestFit="1" customWidth="1"/>
    <col min="2" max="2" width="17.140625" style="13" customWidth="1"/>
    <col min="3" max="3" width="12.5703125" style="13" bestFit="1" customWidth="1"/>
    <col min="4" max="4" width="14.28515625" bestFit="1" customWidth="1"/>
    <col min="9" max="9" width="17.140625" style="13" customWidth="1"/>
  </cols>
  <sheetData>
    <row r="1" spans="1:9" x14ac:dyDescent="0.25">
      <c r="A1" s="9"/>
      <c r="B1" s="10"/>
      <c r="C1" s="11"/>
      <c r="I1" s="10"/>
    </row>
    <row r="2" spans="1:9" x14ac:dyDescent="0.25">
      <c r="A2" s="12"/>
      <c r="C2" s="14"/>
    </row>
    <row r="3" spans="1:9" x14ac:dyDescent="0.25">
      <c r="A3" s="12" t="s">
        <v>13</v>
      </c>
      <c r="B3" s="15">
        <v>39500</v>
      </c>
      <c r="C3" s="18" t="s">
        <v>32</v>
      </c>
      <c r="D3" s="6" t="s">
        <v>33</v>
      </c>
      <c r="I3" s="15"/>
    </row>
    <row r="4" spans="1:9" ht="30" x14ac:dyDescent="0.25">
      <c r="A4" s="17" t="s">
        <v>14</v>
      </c>
      <c r="B4" s="15">
        <v>3000</v>
      </c>
      <c r="C4" s="18"/>
      <c r="I4" s="15"/>
    </row>
    <row r="5" spans="1:9" x14ac:dyDescent="0.25">
      <c r="A5" s="12" t="s">
        <v>15</v>
      </c>
      <c r="B5" s="15">
        <f>B3-B4</f>
        <v>36500</v>
      </c>
      <c r="C5" s="18"/>
      <c r="I5" s="15"/>
    </row>
    <row r="6" spans="1:9" x14ac:dyDescent="0.25">
      <c r="A6" s="12" t="s">
        <v>16</v>
      </c>
      <c r="B6" s="15">
        <f>B4</f>
        <v>3000</v>
      </c>
      <c r="C6" s="18"/>
      <c r="I6" s="15"/>
    </row>
    <row r="7" spans="1:9" x14ac:dyDescent="0.25">
      <c r="A7" s="12" t="s">
        <v>17</v>
      </c>
      <c r="B7" s="19">
        <f>C7-C8</f>
        <v>11</v>
      </c>
      <c r="C7" s="19">
        <v>2025</v>
      </c>
      <c r="I7" s="19"/>
    </row>
    <row r="8" spans="1:9" x14ac:dyDescent="0.25">
      <c r="A8" s="12" t="s">
        <v>18</v>
      </c>
      <c r="B8" s="19">
        <f>B9-B7</f>
        <v>49</v>
      </c>
      <c r="C8" s="19">
        <v>2014</v>
      </c>
      <c r="D8" t="s">
        <v>38</v>
      </c>
      <c r="I8" s="19"/>
    </row>
    <row r="9" spans="1:9" x14ac:dyDescent="0.25">
      <c r="A9" s="12" t="s">
        <v>19</v>
      </c>
      <c r="B9" s="19">
        <v>60</v>
      </c>
      <c r="C9" s="19"/>
      <c r="I9" s="19"/>
    </row>
    <row r="10" spans="1:9" ht="30" x14ac:dyDescent="0.25">
      <c r="A10" s="17" t="s">
        <v>20</v>
      </c>
      <c r="B10" s="19">
        <f>90*B7/B9</f>
        <v>16.5</v>
      </c>
      <c r="C10" s="19"/>
      <c r="I10" s="19"/>
    </row>
    <row r="11" spans="1:9" x14ac:dyDescent="0.25">
      <c r="A11" s="12"/>
      <c r="B11" s="20">
        <f>B10%</f>
        <v>0.16500000000000001</v>
      </c>
      <c r="C11" s="20"/>
      <c r="I11" s="20"/>
    </row>
    <row r="12" spans="1:9" x14ac:dyDescent="0.25">
      <c r="A12" s="12" t="s">
        <v>21</v>
      </c>
      <c r="B12" s="15">
        <f>B6*B11</f>
        <v>495</v>
      </c>
      <c r="C12" s="18"/>
      <c r="I12" s="15"/>
    </row>
    <row r="13" spans="1:9" x14ac:dyDescent="0.25">
      <c r="A13" s="12" t="s">
        <v>22</v>
      </c>
      <c r="B13" s="15">
        <f>B6-B12</f>
        <v>2505</v>
      </c>
      <c r="C13" s="18"/>
      <c r="I13" s="15"/>
    </row>
    <row r="14" spans="1:9" x14ac:dyDescent="0.25">
      <c r="A14" s="12" t="s">
        <v>15</v>
      </c>
      <c r="B14" s="15">
        <f>B5</f>
        <v>36500</v>
      </c>
      <c r="C14" s="18"/>
      <c r="I14" s="15"/>
    </row>
    <row r="15" spans="1:9" x14ac:dyDescent="0.25">
      <c r="B15" s="15"/>
      <c r="C15" s="18"/>
      <c r="D15" s="6" t="s">
        <v>47</v>
      </c>
      <c r="I15" s="15"/>
    </row>
    <row r="16" spans="1:9" x14ac:dyDescent="0.25">
      <c r="A16" s="21" t="s">
        <v>23</v>
      </c>
      <c r="B16" s="16">
        <f>B14+B13</f>
        <v>39005</v>
      </c>
      <c r="C16" s="18"/>
      <c r="D16" s="6"/>
      <c r="I16" s="16"/>
    </row>
    <row r="17" spans="1:9" x14ac:dyDescent="0.25">
      <c r="B17" s="19"/>
      <c r="C17" s="19"/>
      <c r="D17" s="6"/>
      <c r="I17" s="19"/>
    </row>
    <row r="18" spans="1:9" x14ac:dyDescent="0.25">
      <c r="A18" s="36" t="str">
        <f>D3</f>
        <v>ACA</v>
      </c>
      <c r="B18" s="22">
        <v>1410</v>
      </c>
      <c r="C18" s="19"/>
      <c r="D18" s="6">
        <f>B18</f>
        <v>1410</v>
      </c>
      <c r="I18" s="22"/>
    </row>
    <row r="19" spans="1:9" x14ac:dyDescent="0.25">
      <c r="A19" s="12" t="s">
        <v>31</v>
      </c>
      <c r="B19" s="23">
        <f>B18*B16</f>
        <v>54997050</v>
      </c>
      <c r="C19" s="37"/>
      <c r="D19" s="41">
        <v>2000</v>
      </c>
      <c r="I19" s="23"/>
    </row>
    <row r="20" spans="1:9" x14ac:dyDescent="0.25">
      <c r="A20" s="12"/>
      <c r="B20" s="23">
        <f>D22</f>
        <v>2820000</v>
      </c>
      <c r="C20" s="40"/>
      <c r="D20" s="41"/>
      <c r="I20" s="23"/>
    </row>
    <row r="21" spans="1:9" x14ac:dyDescent="0.25">
      <c r="A21" s="42" t="s">
        <v>31</v>
      </c>
      <c r="B21" s="23">
        <f>B20+B19</f>
        <v>57817050</v>
      </c>
      <c r="C21" s="40"/>
      <c r="D21" s="41"/>
      <c r="I21" s="23"/>
    </row>
    <row r="22" spans="1:9" x14ac:dyDescent="0.25">
      <c r="A22" s="12" t="s">
        <v>24</v>
      </c>
      <c r="B22" s="24">
        <f>B21*90%</f>
        <v>52035345</v>
      </c>
      <c r="C22" s="23"/>
      <c r="D22" s="41">
        <f>D19*D18</f>
        <v>2820000</v>
      </c>
      <c r="F22" t="s">
        <v>46</v>
      </c>
      <c r="I22" s="24"/>
    </row>
    <row r="23" spans="1:9" x14ac:dyDescent="0.25">
      <c r="A23" s="12" t="s">
        <v>25</v>
      </c>
      <c r="B23" s="24">
        <f>B19*80%</f>
        <v>43997640</v>
      </c>
      <c r="C23" s="24"/>
      <c r="D23" s="31"/>
      <c r="I23" s="24"/>
    </row>
    <row r="24" spans="1:9" x14ac:dyDescent="0.25">
      <c r="A24" s="12"/>
      <c r="C24" s="19"/>
    </row>
    <row r="25" spans="1:9" x14ac:dyDescent="0.25">
      <c r="A25" s="25" t="s">
        <v>26</v>
      </c>
      <c r="B25" s="26">
        <f>B4*B18</f>
        <v>4230000</v>
      </c>
      <c r="C25" s="26"/>
      <c r="I25" s="26"/>
    </row>
    <row r="26" spans="1:9" x14ac:dyDescent="0.25">
      <c r="A26" s="12" t="s">
        <v>27</v>
      </c>
    </row>
    <row r="27" spans="1:9" x14ac:dyDescent="0.25">
      <c r="A27" s="27" t="s">
        <v>28</v>
      </c>
      <c r="B27" s="24">
        <f>B19*0.025/12</f>
        <v>114577.1875</v>
      </c>
      <c r="C27" s="24"/>
      <c r="D27" s="24"/>
      <c r="I27" s="24"/>
    </row>
    <row r="28" spans="1:9" x14ac:dyDescent="0.25">
      <c r="B28" s="24"/>
      <c r="C28" s="24"/>
      <c r="I28" s="24"/>
    </row>
    <row r="29" spans="1:9" x14ac:dyDescent="0.25">
      <c r="A29" s="6" t="s">
        <v>39</v>
      </c>
      <c r="B29" s="24"/>
      <c r="C29" s="24"/>
      <c r="I29" s="24"/>
    </row>
    <row r="30" spans="1:9" x14ac:dyDescent="0.25">
      <c r="B30"/>
      <c r="C30"/>
      <c r="I30"/>
    </row>
    <row r="31" spans="1:9" x14ac:dyDescent="0.25">
      <c r="B31"/>
      <c r="C31"/>
      <c r="I31"/>
    </row>
    <row r="32" spans="1:9" x14ac:dyDescent="0.25">
      <c r="B32"/>
      <c r="C32"/>
      <c r="I32"/>
    </row>
    <row r="33" spans="1:9" x14ac:dyDescent="0.25">
      <c r="B33"/>
      <c r="C33"/>
      <c r="I33"/>
    </row>
    <row r="34" spans="1:9" x14ac:dyDescent="0.25">
      <c r="B34"/>
      <c r="C34"/>
      <c r="I34"/>
    </row>
    <row r="35" spans="1:9" x14ac:dyDescent="0.25">
      <c r="B35"/>
      <c r="C35"/>
      <c r="I35"/>
    </row>
    <row r="36" spans="1:9" x14ac:dyDescent="0.25">
      <c r="B36"/>
      <c r="C36"/>
      <c r="I36"/>
    </row>
    <row r="37" spans="1:9" x14ac:dyDescent="0.25">
      <c r="B37"/>
      <c r="C37"/>
      <c r="I37"/>
    </row>
    <row r="38" spans="1:9" x14ac:dyDescent="0.25">
      <c r="B38"/>
      <c r="C38"/>
      <c r="I38"/>
    </row>
    <row r="39" spans="1:9" x14ac:dyDescent="0.25">
      <c r="B39"/>
      <c r="C39"/>
      <c r="I39"/>
    </row>
    <row r="40" spans="1:9" x14ac:dyDescent="0.25">
      <c r="B40"/>
      <c r="C40"/>
      <c r="I40"/>
    </row>
    <row r="41" spans="1:9" x14ac:dyDescent="0.25">
      <c r="B41"/>
      <c r="C41"/>
      <c r="I41"/>
    </row>
    <row r="42" spans="1:9" x14ac:dyDescent="0.25">
      <c r="B42"/>
      <c r="C42"/>
      <c r="I42"/>
    </row>
    <row r="48" spans="1:9" x14ac:dyDescent="0.25">
      <c r="A48" s="28"/>
    </row>
    <row r="61" spans="1:1" ht="15.75" x14ac:dyDescent="0.25">
      <c r="A61" s="29"/>
    </row>
    <row r="62" spans="1:1" ht="15.75" x14ac:dyDescent="0.25">
      <c r="A62" s="29"/>
    </row>
    <row r="63" spans="1:1" ht="15.75" x14ac:dyDescent="0.25">
      <c r="A63" s="29"/>
    </row>
    <row r="64" spans="1:1" ht="15.75" x14ac:dyDescent="0.25">
      <c r="A64" s="29"/>
    </row>
    <row r="65" spans="1:1" ht="15.75" x14ac:dyDescent="0.25">
      <c r="A65" s="29"/>
    </row>
    <row r="66" spans="1:1" ht="15.75" x14ac:dyDescent="0.25">
      <c r="A66" s="29"/>
    </row>
    <row r="67" spans="1:1" ht="15.75" x14ac:dyDescent="0.25">
      <c r="A67" s="29"/>
    </row>
    <row r="86" spans="2:2" x14ac:dyDescent="0.25">
      <c r="B86" s="13">
        <f>B85*B84</f>
        <v>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Q27" sqref="Q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1718B-0EE5-48BD-A2FB-200C403D274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8" width="14.285156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830</v>
      </c>
      <c r="C2" s="4">
        <f t="shared" ref="C2:C16" si="1">B2*1.2</f>
        <v>996</v>
      </c>
      <c r="D2" s="4">
        <f t="shared" ref="D2:D16" si="2">C2*1.2</f>
        <v>1195.2</v>
      </c>
      <c r="E2" s="5">
        <f t="shared" ref="E2:E16" si="3">R2</f>
        <v>32360000</v>
      </c>
      <c r="F2" s="38">
        <f t="shared" ref="F2:F7" si="4">ROUND((E2/B2),0)</f>
        <v>38988</v>
      </c>
      <c r="G2" s="4">
        <f t="shared" ref="G2:G7" si="5">ROUND((E2/C2),0)</f>
        <v>32490</v>
      </c>
      <c r="H2" s="4">
        <f t="shared" ref="H2:H7" si="6">ROUND((E2/D2),0)</f>
        <v>27075</v>
      </c>
      <c r="I2" s="4">
        <f t="shared" ref="I2:I7" si="7">T2</f>
        <v>0</v>
      </c>
      <c r="J2" s="4">
        <f t="shared" ref="J2:J7" si="8">U2</f>
        <v>0</v>
      </c>
      <c r="O2">
        <v>0</v>
      </c>
      <c r="P2">
        <f t="shared" ref="P2:P5" si="9">O2/1.2</f>
        <v>0</v>
      </c>
      <c r="Q2">
        <v>830</v>
      </c>
      <c r="R2" s="2">
        <f>30500000+1830000+30000</f>
        <v>32360000</v>
      </c>
      <c r="S2" s="2" t="s">
        <v>34</v>
      </c>
    </row>
    <row r="3" spans="1:19" x14ac:dyDescent="0.25">
      <c r="A3" s="4">
        <v>2</v>
      </c>
      <c r="B3" s="4">
        <f t="shared" si="0"/>
        <v>840</v>
      </c>
      <c r="C3" s="4">
        <f t="shared" si="1"/>
        <v>1008</v>
      </c>
      <c r="D3" s="4">
        <f t="shared" si="2"/>
        <v>1209.5999999999999</v>
      </c>
      <c r="E3" s="5">
        <f t="shared" si="3"/>
        <v>37400000</v>
      </c>
      <c r="F3" s="38">
        <f t="shared" si="4"/>
        <v>44524</v>
      </c>
      <c r="G3" s="4">
        <f t="shared" si="5"/>
        <v>37103</v>
      </c>
      <c r="H3" s="4">
        <f t="shared" si="6"/>
        <v>30919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840</v>
      </c>
      <c r="R3" s="2">
        <v>37400000</v>
      </c>
      <c r="S3" s="2" t="s">
        <v>35</v>
      </c>
    </row>
    <row r="4" spans="1:19" x14ac:dyDescent="0.25">
      <c r="A4" s="4">
        <v>3</v>
      </c>
      <c r="B4" s="4">
        <f t="shared" si="0"/>
        <v>900.31889999999999</v>
      </c>
      <c r="C4" s="4">
        <f t="shared" si="1"/>
        <v>1080.3826799999999</v>
      </c>
      <c r="D4" s="4">
        <f t="shared" si="2"/>
        <v>1296.459216</v>
      </c>
      <c r="E4" s="5">
        <f t="shared" si="3"/>
        <v>45100000</v>
      </c>
      <c r="F4" s="4">
        <f t="shared" si="4"/>
        <v>50093</v>
      </c>
      <c r="G4" s="4">
        <f t="shared" si="5"/>
        <v>41744</v>
      </c>
      <c r="H4" s="4">
        <f t="shared" si="6"/>
        <v>34787</v>
      </c>
      <c r="I4" s="4">
        <f t="shared" si="7"/>
        <v>0</v>
      </c>
      <c r="J4" s="4">
        <f t="shared" si="8"/>
        <v>0</v>
      </c>
      <c r="O4">
        <v>0</v>
      </c>
      <c r="P4">
        <f>100.37*10.764</f>
        <v>1080.3826799999999</v>
      </c>
      <c r="Q4">
        <f t="shared" ref="Q4:Q7" si="10">P4/1.2</f>
        <v>900.31889999999999</v>
      </c>
      <c r="R4" s="2">
        <v>45100000</v>
      </c>
      <c r="S4" s="2" t="s">
        <v>36</v>
      </c>
    </row>
    <row r="5" spans="1:19" x14ac:dyDescent="0.25">
      <c r="A5" s="4">
        <v>4</v>
      </c>
      <c r="B5" s="4">
        <f t="shared" si="0"/>
        <v>1470</v>
      </c>
      <c r="C5" s="4">
        <f t="shared" si="1"/>
        <v>1764</v>
      </c>
      <c r="D5" s="4">
        <f t="shared" si="2"/>
        <v>2116.7999999999997</v>
      </c>
      <c r="E5" s="5">
        <f t="shared" si="3"/>
        <v>73500000</v>
      </c>
      <c r="F5" s="4">
        <f t="shared" si="4"/>
        <v>50000</v>
      </c>
      <c r="G5" s="4">
        <f t="shared" si="5"/>
        <v>41667</v>
      </c>
      <c r="H5" s="4">
        <f t="shared" si="6"/>
        <v>34722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1470</v>
      </c>
      <c r="R5" s="2">
        <v>73500000</v>
      </c>
      <c r="S5" s="2"/>
    </row>
    <row r="6" spans="1:19" x14ac:dyDescent="0.25">
      <c r="A6" s="4">
        <v>5</v>
      </c>
      <c r="B6" s="4">
        <f t="shared" si="0"/>
        <v>1229.1666666666667</v>
      </c>
      <c r="C6" s="4">
        <f t="shared" si="1"/>
        <v>1475</v>
      </c>
      <c r="D6" s="4">
        <f t="shared" si="2"/>
        <v>1770</v>
      </c>
      <c r="E6" s="5">
        <f t="shared" si="3"/>
        <v>59000000</v>
      </c>
      <c r="F6" s="4">
        <f t="shared" si="4"/>
        <v>48000</v>
      </c>
      <c r="G6" s="4">
        <f t="shared" si="5"/>
        <v>40000</v>
      </c>
      <c r="H6" s="4">
        <f t="shared" si="6"/>
        <v>33333</v>
      </c>
      <c r="I6" s="4">
        <f t="shared" si="7"/>
        <v>0</v>
      </c>
      <c r="J6" s="4">
        <f t="shared" si="8"/>
        <v>0</v>
      </c>
      <c r="O6">
        <v>0</v>
      </c>
      <c r="P6">
        <v>1475</v>
      </c>
      <c r="Q6">
        <f t="shared" si="10"/>
        <v>1229.1666666666667</v>
      </c>
      <c r="R6" s="2">
        <v>59000000</v>
      </c>
      <c r="S6" s="2"/>
    </row>
    <row r="7" spans="1:19" x14ac:dyDescent="0.25">
      <c r="A7" s="4">
        <v>6</v>
      </c>
      <c r="B7" s="4">
        <f t="shared" si="0"/>
        <v>633.33333333333337</v>
      </c>
      <c r="C7" s="4">
        <f t="shared" si="1"/>
        <v>760</v>
      </c>
      <c r="D7" s="4">
        <f t="shared" si="2"/>
        <v>912</v>
      </c>
      <c r="E7" s="5">
        <f t="shared" si="3"/>
        <v>35000000</v>
      </c>
      <c r="F7" s="4">
        <f t="shared" si="4"/>
        <v>55263</v>
      </c>
      <c r="G7" s="4">
        <f t="shared" si="5"/>
        <v>46053</v>
      </c>
      <c r="H7" s="4">
        <f t="shared" si="6"/>
        <v>38377</v>
      </c>
      <c r="I7" s="4">
        <f t="shared" si="7"/>
        <v>0</v>
      </c>
      <c r="J7" s="4">
        <f t="shared" si="8"/>
        <v>0</v>
      </c>
      <c r="O7">
        <v>0</v>
      </c>
      <c r="P7">
        <v>760</v>
      </c>
      <c r="Q7">
        <f t="shared" si="10"/>
        <v>633.33333333333337</v>
      </c>
      <c r="R7" s="2">
        <v>35000000</v>
      </c>
      <c r="S7" s="39" t="s">
        <v>45</v>
      </c>
    </row>
    <row r="8" spans="1:19" x14ac:dyDescent="0.25">
      <c r="A8" s="4">
        <v>7</v>
      </c>
      <c r="B8" s="4">
        <f t="shared" si="0"/>
        <v>1410</v>
      </c>
      <c r="C8" s="4">
        <f t="shared" si="1"/>
        <v>1692</v>
      </c>
      <c r="D8" s="4">
        <f t="shared" si="2"/>
        <v>2030.3999999999999</v>
      </c>
      <c r="E8" s="5">
        <f t="shared" si="3"/>
        <v>50300000</v>
      </c>
      <c r="F8" s="4">
        <f t="shared" ref="F8:F15" si="11">ROUND((E8/B8),0)</f>
        <v>35674</v>
      </c>
      <c r="G8" s="4">
        <f t="shared" ref="G8:G15" si="12">ROUND((E8/C8),0)</f>
        <v>29728</v>
      </c>
      <c r="H8" s="4">
        <f t="shared" ref="H8:H15" si="13">ROUND((E8/D8),0)</f>
        <v>24773</v>
      </c>
      <c r="I8" s="4">
        <f t="shared" ref="I8:I15" si="14">T8</f>
        <v>0</v>
      </c>
      <c r="J8" s="4">
        <f t="shared" ref="J8:J15" si="15">U8</f>
        <v>0</v>
      </c>
      <c r="O8">
        <v>0</v>
      </c>
      <c r="P8">
        <f t="shared" ref="P8:P10" si="16">O8/1.2</f>
        <v>0</v>
      </c>
      <c r="Q8">
        <v>1410</v>
      </c>
      <c r="R8" s="2">
        <v>50300000</v>
      </c>
      <c r="S8" s="39" t="s">
        <v>45</v>
      </c>
    </row>
    <row r="9" spans="1:19" x14ac:dyDescent="0.25">
      <c r="A9" s="4">
        <v>8</v>
      </c>
      <c r="B9" s="4">
        <f t="shared" si="0"/>
        <v>1130</v>
      </c>
      <c r="C9" s="4">
        <f t="shared" si="1"/>
        <v>1356</v>
      </c>
      <c r="D9" s="4">
        <f t="shared" si="2"/>
        <v>1627.2</v>
      </c>
      <c r="E9" s="5">
        <f t="shared" si="3"/>
        <v>62000000</v>
      </c>
      <c r="F9" s="4">
        <f t="shared" si="11"/>
        <v>54867</v>
      </c>
      <c r="G9" s="4">
        <f t="shared" si="12"/>
        <v>45723</v>
      </c>
      <c r="H9" s="4">
        <f t="shared" si="13"/>
        <v>38102</v>
      </c>
      <c r="I9" s="4">
        <f t="shared" si="14"/>
        <v>0</v>
      </c>
      <c r="J9" s="4">
        <f t="shared" si="15"/>
        <v>0</v>
      </c>
      <c r="O9">
        <v>0</v>
      </c>
      <c r="P9">
        <f t="shared" si="16"/>
        <v>0</v>
      </c>
      <c r="Q9">
        <v>1130</v>
      </c>
      <c r="R9" s="2">
        <v>62000000</v>
      </c>
      <c r="S9" s="2"/>
    </row>
    <row r="10" spans="1:19" x14ac:dyDescent="0.25">
      <c r="A10" s="4">
        <v>9</v>
      </c>
      <c r="B10" s="4">
        <f t="shared" si="0"/>
        <v>1195</v>
      </c>
      <c r="C10" s="4">
        <f t="shared" si="1"/>
        <v>1434</v>
      </c>
      <c r="D10" s="4">
        <f t="shared" si="2"/>
        <v>1720.8</v>
      </c>
      <c r="E10" s="5">
        <f t="shared" si="3"/>
        <v>70000000</v>
      </c>
      <c r="F10" s="4">
        <f t="shared" si="11"/>
        <v>58577</v>
      </c>
      <c r="G10" s="4">
        <f t="shared" si="12"/>
        <v>48815</v>
      </c>
      <c r="H10" s="4">
        <f t="shared" si="13"/>
        <v>40679</v>
      </c>
      <c r="I10" s="4">
        <f t="shared" si="14"/>
        <v>0</v>
      </c>
      <c r="J10" s="4">
        <f t="shared" si="15"/>
        <v>0</v>
      </c>
      <c r="O10">
        <v>0</v>
      </c>
      <c r="P10">
        <f t="shared" si="16"/>
        <v>0</v>
      </c>
      <c r="Q10">
        <v>1195</v>
      </c>
      <c r="R10" s="2">
        <v>70000000</v>
      </c>
      <c r="S10" s="2"/>
    </row>
    <row r="11" spans="1:19" x14ac:dyDescent="0.25">
      <c r="A11" s="4">
        <v>10</v>
      </c>
      <c r="B11" s="4">
        <f t="shared" si="0"/>
        <v>444.73259999999993</v>
      </c>
      <c r="C11" s="4">
        <f t="shared" si="1"/>
        <v>533.6791199999999</v>
      </c>
      <c r="D11" s="4">
        <f t="shared" si="2"/>
        <v>640.41494399999988</v>
      </c>
      <c r="E11" s="5">
        <f t="shared" si="3"/>
        <v>19000000</v>
      </c>
      <c r="F11" s="38">
        <f t="shared" si="11"/>
        <v>42722</v>
      </c>
      <c r="G11" s="4">
        <f t="shared" si="12"/>
        <v>35602</v>
      </c>
      <c r="H11" s="4">
        <f t="shared" si="13"/>
        <v>29668</v>
      </c>
      <c r="I11" s="4">
        <f t="shared" si="14"/>
        <v>0</v>
      </c>
      <c r="J11" s="4">
        <f t="shared" si="15"/>
        <v>0</v>
      </c>
      <c r="O11">
        <v>0</v>
      </c>
      <c r="P11">
        <f>49.58*10.764</f>
        <v>533.6791199999999</v>
      </c>
      <c r="Q11">
        <f t="shared" ref="Q11:Q15" si="17">P11/1.2</f>
        <v>444.73259999999993</v>
      </c>
      <c r="R11" s="2">
        <v>19000000</v>
      </c>
      <c r="S11" s="2" t="s">
        <v>40</v>
      </c>
    </row>
    <row r="12" spans="1:19" x14ac:dyDescent="0.25">
      <c r="A12" s="4">
        <v>11</v>
      </c>
      <c r="B12" s="4">
        <f t="shared" si="0"/>
        <v>1225.3917000000001</v>
      </c>
      <c r="C12" s="4">
        <f t="shared" si="1"/>
        <v>1470.4700400000002</v>
      </c>
      <c r="D12" s="4">
        <f t="shared" si="2"/>
        <v>1764.5640480000002</v>
      </c>
      <c r="E12" s="5">
        <f t="shared" si="3"/>
        <v>46500000</v>
      </c>
      <c r="F12" s="38">
        <f t="shared" si="11"/>
        <v>37947</v>
      </c>
      <c r="G12" s="4">
        <f t="shared" si="12"/>
        <v>31623</v>
      </c>
      <c r="H12" s="4">
        <f t="shared" si="13"/>
        <v>26352</v>
      </c>
      <c r="I12" s="4">
        <f t="shared" si="14"/>
        <v>0</v>
      </c>
      <c r="J12" s="4">
        <f t="shared" si="15"/>
        <v>0</v>
      </c>
      <c r="O12">
        <v>0</v>
      </c>
      <c r="P12">
        <f>136.61*10.764</f>
        <v>1470.4700400000002</v>
      </c>
      <c r="Q12">
        <f t="shared" si="17"/>
        <v>1225.3917000000001</v>
      </c>
      <c r="R12" s="2">
        <v>46500000</v>
      </c>
      <c r="S12" s="2" t="s">
        <v>41</v>
      </c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11"/>
        <v>#DIV/0!</v>
      </c>
      <c r="G13" s="4" t="e">
        <f t="shared" si="12"/>
        <v>#DIV/0!</v>
      </c>
      <c r="H13" s="4" t="e">
        <f t="shared" si="13"/>
        <v>#DIV/0!</v>
      </c>
      <c r="I13" s="4">
        <f t="shared" si="14"/>
        <v>0</v>
      </c>
      <c r="J13" s="4">
        <f t="shared" si="15"/>
        <v>0</v>
      </c>
      <c r="O13">
        <v>0</v>
      </c>
      <c r="P13">
        <f t="shared" ref="P13:P15" si="18">O13/1.2</f>
        <v>0</v>
      </c>
      <c r="Q13">
        <f t="shared" si="17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11"/>
        <v>#DIV/0!</v>
      </c>
      <c r="G14" s="4" t="e">
        <f t="shared" si="12"/>
        <v>#DIV/0!</v>
      </c>
      <c r="H14" s="4" t="e">
        <f t="shared" si="13"/>
        <v>#DIV/0!</v>
      </c>
      <c r="I14" s="4">
        <f t="shared" si="14"/>
        <v>0</v>
      </c>
      <c r="J14" s="4">
        <f t="shared" si="15"/>
        <v>0</v>
      </c>
      <c r="O14">
        <v>0</v>
      </c>
      <c r="P14">
        <f t="shared" si="18"/>
        <v>0</v>
      </c>
      <c r="Q14">
        <f t="shared" si="17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11"/>
        <v>#DIV/0!</v>
      </c>
      <c r="G15" s="4" t="e">
        <f t="shared" si="12"/>
        <v>#DIV/0!</v>
      </c>
      <c r="H15" s="4" t="e">
        <f t="shared" si="13"/>
        <v>#DIV/0!</v>
      </c>
      <c r="I15" s="4">
        <f t="shared" si="14"/>
        <v>0</v>
      </c>
      <c r="J15" s="4">
        <f t="shared" si="15"/>
        <v>0</v>
      </c>
      <c r="O15">
        <v>0</v>
      </c>
      <c r="P15">
        <f t="shared" si="18"/>
        <v>0</v>
      </c>
      <c r="Q15">
        <f t="shared" si="17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9">ROUND((E16/B16),0)</f>
        <v>#DIV/0!</v>
      </c>
      <c r="G16" s="4" t="e">
        <f t="shared" ref="G16" si="20">ROUND((E16/C16),0)</f>
        <v>#DIV/0!</v>
      </c>
      <c r="H16" s="4" t="e">
        <f t="shared" ref="H16" si="21">ROUND((E16/D16),0)</f>
        <v>#DIV/0!</v>
      </c>
      <c r="I16" s="4">
        <f t="shared" ref="I16" si="22">T16</f>
        <v>0</v>
      </c>
      <c r="J16" s="4">
        <f t="shared" ref="J16" si="23">U16</f>
        <v>0</v>
      </c>
      <c r="O16">
        <v>0</v>
      </c>
      <c r="P16">
        <f t="shared" ref="P16" si="24">O16/1.2</f>
        <v>0</v>
      </c>
      <c r="Q16">
        <f t="shared" ref="Q16" si="25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6">Q17</f>
        <v>0</v>
      </c>
      <c r="C17" s="4">
        <f t="shared" ref="C17:C21" si="27">B17*1.2</f>
        <v>0</v>
      </c>
      <c r="D17" s="4">
        <f t="shared" ref="D17:D21" si="28">C17*1.2</f>
        <v>0</v>
      </c>
      <c r="E17" s="5">
        <f t="shared" ref="E17:E21" si="29">R17</f>
        <v>0</v>
      </c>
      <c r="F17" s="4" t="e">
        <f t="shared" ref="F17" si="30">ROUND((E17/B17),0)</f>
        <v>#DIV/0!</v>
      </c>
      <c r="G17" s="4" t="e">
        <f t="shared" ref="G17" si="31">ROUND((E17/C17),0)</f>
        <v>#DIV/0!</v>
      </c>
      <c r="H17" s="4" t="e">
        <f t="shared" ref="H17" si="32">ROUND((E17/D17),0)</f>
        <v>#DIV/0!</v>
      </c>
      <c r="I17" s="4">
        <f t="shared" ref="I17" si="33">T17</f>
        <v>0</v>
      </c>
      <c r="J17" s="4">
        <f t="shared" ref="J17" si="34">U17</f>
        <v>0</v>
      </c>
      <c r="O17">
        <v>0</v>
      </c>
      <c r="P17">
        <f t="shared" ref="P17" si="35">O17/1.2</f>
        <v>0</v>
      </c>
      <c r="Q17">
        <f t="shared" ref="Q17" si="36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6"/>
        <v>0</v>
      </c>
      <c r="C18" s="4">
        <f t="shared" si="27"/>
        <v>0</v>
      </c>
      <c r="D18" s="4">
        <f t="shared" si="28"/>
        <v>0</v>
      </c>
      <c r="E18" s="5">
        <f t="shared" si="29"/>
        <v>0</v>
      </c>
      <c r="F18" s="4" t="e">
        <f t="shared" ref="F18:F21" si="37">ROUND((E18/B18),0)</f>
        <v>#DIV/0!</v>
      </c>
      <c r="G18" s="4" t="e">
        <f t="shared" ref="G18:G21" si="38">ROUND((E18/C18),0)</f>
        <v>#DIV/0!</v>
      </c>
      <c r="H18" s="4" t="e">
        <f t="shared" ref="H18:H21" si="39">ROUND((E18/D18),0)</f>
        <v>#DIV/0!</v>
      </c>
      <c r="I18" s="4">
        <f t="shared" ref="I18:J21" si="40">T18</f>
        <v>0</v>
      </c>
      <c r="J18" s="4">
        <f t="shared" si="40"/>
        <v>0</v>
      </c>
      <c r="O18">
        <v>0</v>
      </c>
      <c r="P18">
        <f t="shared" ref="P18" si="41">O18/1.2</f>
        <v>0</v>
      </c>
      <c r="Q18">
        <f t="shared" ref="Q18:Q21" si="42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6"/>
        <v>0</v>
      </c>
      <c r="C19" s="4">
        <f t="shared" si="27"/>
        <v>0</v>
      </c>
      <c r="D19" s="4">
        <f t="shared" si="28"/>
        <v>0</v>
      </c>
      <c r="E19" s="5">
        <f t="shared" si="29"/>
        <v>0</v>
      </c>
      <c r="F19" s="4" t="e">
        <f t="shared" si="37"/>
        <v>#DIV/0!</v>
      </c>
      <c r="G19" s="4" t="e">
        <f t="shared" si="38"/>
        <v>#DIV/0!</v>
      </c>
      <c r="H19" s="4" t="e">
        <f t="shared" si="39"/>
        <v>#DIV/0!</v>
      </c>
      <c r="I19" s="4">
        <f t="shared" si="40"/>
        <v>0</v>
      </c>
      <c r="J19" s="4">
        <f t="shared" si="40"/>
        <v>0</v>
      </c>
      <c r="O19">
        <v>0</v>
      </c>
      <c r="P19">
        <f>O19/1.2</f>
        <v>0</v>
      </c>
      <c r="Q19">
        <f t="shared" si="42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3">Q20</f>
        <v>0</v>
      </c>
      <c r="C20" s="4">
        <f t="shared" ref="C20" si="44">B20*1.2</f>
        <v>0</v>
      </c>
      <c r="D20" s="4">
        <f t="shared" ref="D20" si="45">C20*1.2</f>
        <v>0</v>
      </c>
      <c r="E20" s="5">
        <f t="shared" ref="E20" si="46">R20</f>
        <v>0</v>
      </c>
      <c r="F20" s="4" t="e">
        <f t="shared" ref="F20" si="47">ROUND((E20/B20),0)</f>
        <v>#DIV/0!</v>
      </c>
      <c r="G20" s="4" t="e">
        <f t="shared" ref="G20" si="48">ROUND((E20/C20),0)</f>
        <v>#DIV/0!</v>
      </c>
      <c r="H20" s="4" t="e">
        <f t="shared" ref="H20" si="49">ROUND((E20/D20),0)</f>
        <v>#DIV/0!</v>
      </c>
      <c r="I20" s="4">
        <f t="shared" ref="I20" si="50">T20</f>
        <v>0</v>
      </c>
      <c r="J20" s="4">
        <f t="shared" ref="J20" si="51">U20</f>
        <v>0</v>
      </c>
      <c r="O20">
        <v>0</v>
      </c>
      <c r="P20">
        <f t="shared" ref="P20" si="52">O20/1.2</f>
        <v>0</v>
      </c>
      <c r="Q20">
        <f t="shared" ref="Q20" si="53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6"/>
        <v>0</v>
      </c>
      <c r="C21" s="4">
        <f t="shared" si="27"/>
        <v>0</v>
      </c>
      <c r="D21" s="4">
        <f t="shared" si="28"/>
        <v>0</v>
      </c>
      <c r="E21" s="5">
        <f t="shared" si="29"/>
        <v>0</v>
      </c>
      <c r="F21" s="4" t="e">
        <f t="shared" si="37"/>
        <v>#DIV/0!</v>
      </c>
      <c r="G21" s="4" t="e">
        <f t="shared" si="38"/>
        <v>#DIV/0!</v>
      </c>
      <c r="H21" s="4" t="e">
        <f t="shared" si="39"/>
        <v>#DIV/0!</v>
      </c>
      <c r="I21" s="4">
        <f t="shared" si="40"/>
        <v>0</v>
      </c>
      <c r="J21" s="4">
        <f t="shared" si="40"/>
        <v>0</v>
      </c>
      <c r="O21">
        <v>0</v>
      </c>
      <c r="P21">
        <f>O21/1.2</f>
        <v>0</v>
      </c>
      <c r="Q21">
        <f t="shared" si="42"/>
        <v>0</v>
      </c>
      <c r="R21" s="2">
        <v>0</v>
      </c>
      <c r="S21" s="2"/>
    </row>
    <row r="22" spans="1:19" s="8" customFormat="1" x14ac:dyDescent="0.25"/>
    <row r="23" spans="1:19" s="8" customFormat="1" x14ac:dyDescent="0.25">
      <c r="G23" s="8" t="s">
        <v>42</v>
      </c>
    </row>
    <row r="24" spans="1:19" s="8" customFormat="1" x14ac:dyDescent="0.25">
      <c r="F24" s="33"/>
    </row>
    <row r="25" spans="1:19" s="8" customFormat="1" x14ac:dyDescent="0.25">
      <c r="F25" s="34"/>
    </row>
    <row r="26" spans="1:19" s="8" customFormat="1" x14ac:dyDescent="0.25">
      <c r="F26" s="34"/>
    </row>
    <row r="27" spans="1:19" s="8" customFormat="1" x14ac:dyDescent="0.25">
      <c r="F27" s="34"/>
    </row>
    <row r="28" spans="1:19" s="8" customFormat="1" x14ac:dyDescent="0.25">
      <c r="C28" s="32"/>
      <c r="D28" s="32"/>
      <c r="F28" s="30" t="s">
        <v>33</v>
      </c>
      <c r="G28" s="30">
        <v>1410</v>
      </c>
      <c r="I28" s="8">
        <f>H28/G28</f>
        <v>0</v>
      </c>
    </row>
    <row r="29" spans="1:19" s="8" customFormat="1" x14ac:dyDescent="0.25">
      <c r="C29" s="32"/>
      <c r="D29" s="32"/>
      <c r="F29" s="30" t="s">
        <v>29</v>
      </c>
      <c r="G29" s="30">
        <v>1693</v>
      </c>
      <c r="H29" s="8">
        <f>G29/G28</f>
        <v>1.2007092198581559</v>
      </c>
    </row>
    <row r="30" spans="1:19" s="8" customFormat="1" x14ac:dyDescent="0.25">
      <c r="F30" s="30" t="s">
        <v>30</v>
      </c>
      <c r="G30" s="30">
        <v>41000</v>
      </c>
    </row>
    <row r="31" spans="1:19" s="8" customFormat="1" x14ac:dyDescent="0.25">
      <c r="C31" s="35"/>
      <c r="D31" s="35"/>
      <c r="F31" s="35" t="s">
        <v>31</v>
      </c>
      <c r="G31" s="35">
        <f>G28*G30</f>
        <v>57810000</v>
      </c>
      <c r="H31" s="8" t="e">
        <f>G31/D29</f>
        <v>#DIV/0!</v>
      </c>
      <c r="I31" s="8" t="s">
        <v>37</v>
      </c>
    </row>
    <row r="32" spans="1:19" s="8" customFormat="1" x14ac:dyDescent="0.25">
      <c r="C32" s="35"/>
      <c r="D32" s="35"/>
      <c r="F32" s="35" t="s">
        <v>24</v>
      </c>
      <c r="G32" s="35">
        <f>G31*90%</f>
        <v>52029000</v>
      </c>
    </row>
    <row r="33" spans="3:8" s="8" customFormat="1" x14ac:dyDescent="0.25">
      <c r="C33" s="35"/>
      <c r="D33" s="35"/>
      <c r="F33" s="35" t="s">
        <v>25</v>
      </c>
      <c r="G33" s="35">
        <f>G31*80%</f>
        <v>46248000</v>
      </c>
    </row>
    <row r="34" spans="3:8" s="8" customFormat="1" x14ac:dyDescent="0.25">
      <c r="C34" s="35"/>
      <c r="D34" s="35"/>
    </row>
    <row r="35" spans="3:8" s="8" customFormat="1" x14ac:dyDescent="0.25">
      <c r="C35" s="35"/>
      <c r="D35" s="35"/>
    </row>
    <row r="36" spans="3:8" s="8" customFormat="1" x14ac:dyDescent="0.25"/>
    <row r="37" spans="3:8" s="8" customFormat="1" x14ac:dyDescent="0.25"/>
    <row r="38" spans="3:8" s="8" customFormat="1" x14ac:dyDescent="0.25">
      <c r="G38" s="8" t="s">
        <v>43</v>
      </c>
    </row>
    <row r="39" spans="3:8" s="8" customFormat="1" x14ac:dyDescent="0.25">
      <c r="G39" s="8" t="s">
        <v>44</v>
      </c>
      <c r="H39" s="8">
        <v>45100000</v>
      </c>
    </row>
    <row r="40" spans="3:8" s="8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4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>
      <selection activeCell="Q14" sqref="Q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2025-02-27T09:55:15Z</dcterms:modified>
</cp:coreProperties>
</file>