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Ghatkopar (West)\Sadashiv Anushka Naik\"/>
    </mc:Choice>
  </mc:AlternateContent>
  <xr:revisionPtr revIDLastSave="0" documentId="13_ncr:1_{357DFA6B-97F1-4151-9751-251A18BBC859}" xr6:coauthVersionLast="36" xr6:coauthVersionMax="47" xr10:uidLastSave="{00000000-0000-0000-0000-000000000000}"/>
  <bookViews>
    <workbookView xWindow="0" yWindow="0" windowWidth="28800" windowHeight="12105" tabRatio="932" xr2:uid="{00000000-000D-0000-FFFF-FFFF00000000}"/>
  </bookViews>
  <sheets>
    <sheet name="Calculation" sheetId="23" r:id="rId1"/>
    <sheet name="22-23" sheetId="4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</sheets>
  <calcPr calcId="191029"/>
</workbook>
</file>

<file path=xl/calcChain.xml><?xml version="1.0" encoding="utf-8"?>
<calcChain xmlns="http://schemas.openxmlformats.org/spreadsheetml/2006/main">
  <c r="Q10" i="4" l="1"/>
  <c r="P10" i="4"/>
  <c r="N49" i="4" l="1"/>
  <c r="N50" i="4" s="1"/>
  <c r="N48" i="4"/>
  <c r="N47" i="4"/>
  <c r="N45" i="4"/>
  <c r="N44" i="4"/>
  <c r="N43" i="4"/>
  <c r="N42" i="4"/>
  <c r="N41" i="4"/>
  <c r="N40" i="4"/>
  <c r="N39" i="4"/>
  <c r="N38" i="4"/>
  <c r="N37" i="4"/>
  <c r="N36" i="4"/>
  <c r="N35" i="4"/>
  <c r="C3" i="4" l="1"/>
  <c r="C4" i="4"/>
  <c r="C5" i="4"/>
  <c r="C6" i="4"/>
  <c r="C7" i="4"/>
  <c r="C11" i="4"/>
  <c r="C12" i="4"/>
  <c r="C13" i="4"/>
  <c r="C14" i="4"/>
  <c r="C15" i="4"/>
  <c r="C16" i="4"/>
  <c r="C17" i="4"/>
  <c r="C18" i="4"/>
  <c r="C19" i="4"/>
  <c r="C20" i="4"/>
  <c r="C21" i="4"/>
  <c r="C2" i="4"/>
  <c r="U16" i="4"/>
  <c r="U15" i="4"/>
  <c r="U14" i="4"/>
  <c r="U13" i="4"/>
  <c r="U12" i="4"/>
  <c r="U11" i="4"/>
  <c r="U10" i="4"/>
  <c r="U9" i="4"/>
  <c r="U8" i="4"/>
  <c r="U7" i="4"/>
  <c r="T7" i="4"/>
  <c r="I29" i="4"/>
  <c r="U6" i="4"/>
  <c r="T6" i="4"/>
  <c r="Q6" i="4"/>
  <c r="P6" i="4"/>
  <c r="H27" i="4"/>
  <c r="H26" i="4"/>
  <c r="D32" i="4"/>
  <c r="G28" i="4" l="1"/>
  <c r="G31" i="4" s="1"/>
  <c r="G33" i="4" s="1"/>
  <c r="P2" i="4"/>
  <c r="P3" i="4"/>
  <c r="B3" i="4" s="1"/>
  <c r="D3" i="4" s="1"/>
  <c r="P4" i="4"/>
  <c r="P5" i="4"/>
  <c r="B6" i="4"/>
  <c r="P7" i="4"/>
  <c r="B7" i="4" s="1"/>
  <c r="D7" i="4" s="1"/>
  <c r="P8" i="4"/>
  <c r="P9" i="4"/>
  <c r="B9" i="4" s="1"/>
  <c r="B10" i="4"/>
  <c r="C10" i="4" s="1"/>
  <c r="Q17" i="4"/>
  <c r="P17" i="4"/>
  <c r="J17" i="4"/>
  <c r="I17" i="4"/>
  <c r="Q15" i="4"/>
  <c r="B15" i="4" s="1"/>
  <c r="D15" i="4" s="1"/>
  <c r="P15" i="4"/>
  <c r="J15" i="4"/>
  <c r="I15" i="4"/>
  <c r="P14" i="4"/>
  <c r="Q14" i="4" s="1"/>
  <c r="B14" i="4" s="1"/>
  <c r="J14" i="4"/>
  <c r="I14" i="4"/>
  <c r="P13" i="4"/>
  <c r="Q13" i="4" s="1"/>
  <c r="B13" i="4" s="1"/>
  <c r="D13" i="4" s="1"/>
  <c r="J13" i="4"/>
  <c r="I13" i="4"/>
  <c r="P12" i="4"/>
  <c r="Q12" i="4" s="1"/>
  <c r="B12" i="4" s="1"/>
  <c r="D12" i="4" s="1"/>
  <c r="J12" i="4"/>
  <c r="I12" i="4"/>
  <c r="Q11" i="4"/>
  <c r="B11" i="4" s="1"/>
  <c r="D11" i="4" s="1"/>
  <c r="P11" i="4"/>
  <c r="J11" i="4"/>
  <c r="I11" i="4"/>
  <c r="J10" i="4"/>
  <c r="I10" i="4"/>
  <c r="J9" i="4"/>
  <c r="I9" i="4"/>
  <c r="B8" i="4"/>
  <c r="J8" i="4"/>
  <c r="I8" i="4"/>
  <c r="J7" i="4"/>
  <c r="I7" i="4"/>
  <c r="J6" i="4"/>
  <c r="I6" i="4"/>
  <c r="J5" i="4"/>
  <c r="I5" i="4"/>
  <c r="B4" i="4"/>
  <c r="D4" i="4" s="1"/>
  <c r="J4" i="4"/>
  <c r="I4" i="4"/>
  <c r="J3" i="4"/>
  <c r="I3" i="4"/>
  <c r="B2" i="4"/>
  <c r="J2" i="4"/>
  <c r="I2" i="4"/>
  <c r="A18" i="23"/>
  <c r="Q20" i="4"/>
  <c r="P20" i="4"/>
  <c r="J20" i="4"/>
  <c r="I20" i="4"/>
  <c r="E20" i="4"/>
  <c r="B20" i="4"/>
  <c r="D20" i="4" s="1"/>
  <c r="P16" i="4"/>
  <c r="Q16" i="4" s="1"/>
  <c r="B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9" i="4" l="1"/>
  <c r="D9" i="4" s="1"/>
  <c r="H9" i="4" s="1"/>
  <c r="C8" i="4"/>
  <c r="D8" i="4" s="1"/>
  <c r="H8" i="4" s="1"/>
  <c r="H29" i="4"/>
  <c r="H4" i="4"/>
  <c r="F10" i="4"/>
  <c r="G7" i="4"/>
  <c r="F6" i="4"/>
  <c r="G3" i="4"/>
  <c r="H3" i="4"/>
  <c r="D2" i="4"/>
  <c r="H2" i="4" s="1"/>
  <c r="G2" i="4"/>
  <c r="D6" i="4"/>
  <c r="H6" i="4" s="1"/>
  <c r="G6" i="4"/>
  <c r="F13" i="4"/>
  <c r="D10" i="4"/>
  <c r="H10" i="4" s="1"/>
  <c r="G10" i="4"/>
  <c r="F2" i="4"/>
  <c r="D14" i="4"/>
  <c r="G14" i="4"/>
  <c r="F4" i="4"/>
  <c r="F8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B5" i="4"/>
  <c r="H20" i="4"/>
  <c r="F20" i="4"/>
  <c r="G20" i="4"/>
  <c r="F16" i="4"/>
  <c r="G16" i="4"/>
  <c r="G32" i="4"/>
  <c r="G9" i="4" l="1"/>
  <c r="F5" i="4"/>
  <c r="D5" i="4" l="1"/>
  <c r="H5" i="4" s="1"/>
  <c r="G5" i="4"/>
  <c r="C84" i="23" l="1"/>
  <c r="C23" i="23"/>
  <c r="C8" i="23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G21" i="4" l="1"/>
  <c r="F21" i="4"/>
  <c r="G19" i="4"/>
  <c r="F19" i="4"/>
  <c r="G18" i="4"/>
  <c r="F18" i="4"/>
  <c r="G17" i="4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<sst xmlns="http://schemas.openxmlformats.org/spreadsheetml/2006/main" count="58" uniqueCount="50">
  <si>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</si>
  <si>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</si>
  <si>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</si>
  <si>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</si>
  <si>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</si>
  <si>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</si>
  <si>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</si>
  <si>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</si>
  <si>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</si>
  <si>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</si>
  <si>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</si>
  <si>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</si>
  <si>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</si>
  <si>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</si>
  <si>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</si>
  <si>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</si>
  <si>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</si>
  <si>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</si>
  <si>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</si>
  <si>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</si>
  <si>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</si>
  <si>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</si>
  <si>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</si>
  <si>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</si>
  <si>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</si>
  <si>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</si>
  <si>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</si>
  <si>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</si>
  <si>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</si>
  <si>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ABUA</t>
  </si>
  <si>
    <t>Rate</t>
  </si>
  <si>
    <t>FMV</t>
  </si>
  <si>
    <t xml:space="preserve">Agreement </t>
  </si>
  <si>
    <t xml:space="preserve">Rate on </t>
  </si>
  <si>
    <t>ACA</t>
  </si>
  <si>
    <t>UTILITY</t>
  </si>
  <si>
    <t>DECK</t>
  </si>
  <si>
    <t>TACA</t>
  </si>
  <si>
    <t>17.02.2018</t>
  </si>
  <si>
    <t>sd</t>
  </si>
  <si>
    <t>rd</t>
  </si>
  <si>
    <t>1 car parking</t>
  </si>
  <si>
    <t>l Flat No. 2202, 22nd Floor, Iris Runwal Bliss, C G Compound, Village - Kanjur</t>
  </si>
  <si>
    <t>38000 to 39000 on ca</t>
  </si>
  <si>
    <t>mca</t>
  </si>
  <si>
    <t>oc - 2023</t>
  </si>
  <si>
    <t>10.02.24</t>
  </si>
  <si>
    <t>02.03.24</t>
  </si>
  <si>
    <t>oc</t>
  </si>
  <si>
    <t>SBI\RACPC Ghatkopar (West)\Sadashiv Anushka Naik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</si>
</sst>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43" fontId="0" fillId="0" borderId="9" xfId="1" applyFont="1" applyBorder="1"/>
    <xf numFmtId="43" fontId="0" fillId="0" borderId="0" xfId="0" applyNumberFormat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0" fontId="1" fillId="3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344139</xdr:colOff>
      <xdr:row>48</xdr:row>
      <xdr:rowOff>153607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770E3B-B867-434C-B843-8139CED39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878539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467981</xdr:colOff>
      <xdr:row>45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822E76-12C8-4B22-B7D5-3552832F3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02381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382244</xdr:colOff>
      <xdr:row>45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3C4379-E449-4A7D-9976-9D171E24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16644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248876</xdr:colOff>
      <xdr:row>48</xdr:row>
      <xdr:rowOff>29782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C037A8-9F9F-40BB-B477-2BF5627E7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83276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48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BB1D2D-5524-47CC-B5D5-6141D5975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239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448588</xdr:colOff>
      <xdr:row>45</xdr:row>
      <xdr:rowOff>29775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DE86A9-806C-4706-95BF-E76C1EA89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544588" cy="8602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477508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289CCE-6B47-485E-B3AD-79352FBFA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11908" cy="8659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391771</xdr:colOff>
      <xdr:row>47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36E274-19F2-4177-84CF-8CE9636D6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926171" cy="86594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52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F511BA-2607-40AD-96DE-3326F66FA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982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zoomScale="130" zoomScaleNormal="130" workbookViewId="0">
      <selection activeCell="F18" sqref="F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1.5703125" bestFit="1" customWidth="1"/>
  </cols>
  <sheetData>
    <row r="1" spans="1:6" x14ac:dyDescent="0.25">
      <c r="A1" s="10"/>
      <c r="B1" s="11"/>
      <c r="C1" s="12"/>
      <c r="D1" s="13"/>
      <c r="F1" s="14"/>
    </row>
    <row r="2" spans="1:6" x14ac:dyDescent="0.25">
      <c r="A2" s="15"/>
      <c r="D2" s="17"/>
      <c r="F2" s="18"/>
    </row>
    <row r="3" spans="1:6" x14ac:dyDescent="0.25">
      <c r="A3" s="15" t="s">
        <v>13</v>
      </c>
      <c r="B3" s="19"/>
      <c r="C3" s="20">
        <v>26000</v>
      </c>
      <c r="D3" s="23" t="s">
        <v>33</v>
      </c>
      <c r="E3" s="6" t="s">
        <v>34</v>
      </c>
      <c r="F3" s="18"/>
    </row>
    <row r="4" spans="1:6" ht="30" x14ac:dyDescent="0.25">
      <c r="A4" s="22" t="s">
        <v>14</v>
      </c>
      <c r="B4" s="19"/>
      <c r="C4" s="20">
        <v>3000</v>
      </c>
      <c r="D4" s="23"/>
      <c r="F4" s="18"/>
    </row>
    <row r="5" spans="1:6" x14ac:dyDescent="0.25">
      <c r="A5" s="15" t="s">
        <v>15</v>
      </c>
      <c r="B5" s="19"/>
      <c r="C5" s="20">
        <f>C3-C4</f>
        <v>23000</v>
      </c>
      <c r="D5" s="23"/>
      <c r="F5" s="18"/>
    </row>
    <row r="6" spans="1:6" x14ac:dyDescent="0.25">
      <c r="A6" s="15" t="s">
        <v>16</v>
      </c>
      <c r="B6" s="19"/>
      <c r="C6" s="20">
        <f>C4</f>
        <v>3000</v>
      </c>
      <c r="D6" s="23"/>
      <c r="F6" s="18"/>
    </row>
    <row r="7" spans="1:6" x14ac:dyDescent="0.25">
      <c r="A7" s="15" t="s">
        <v>17</v>
      </c>
      <c r="B7" s="24"/>
      <c r="C7" s="25">
        <v>0</v>
      </c>
      <c r="D7" s="25">
        <v>2025</v>
      </c>
      <c r="F7" s="18"/>
    </row>
    <row r="8" spans="1:6" x14ac:dyDescent="0.25">
      <c r="A8" s="15" t="s">
        <v>18</v>
      </c>
      <c r="B8" s="24"/>
      <c r="C8" s="25">
        <f>C9-C7</f>
        <v>60</v>
      </c>
      <c r="D8" s="25">
        <v>2023</v>
      </c>
      <c r="E8" t="s">
        <v>48</v>
      </c>
      <c r="F8" s="18"/>
    </row>
    <row r="9" spans="1:6" x14ac:dyDescent="0.25">
      <c r="A9" s="15" t="s">
        <v>19</v>
      </c>
      <c r="B9" s="24"/>
      <c r="C9" s="25">
        <v>60</v>
      </c>
      <c r="D9" s="25"/>
      <c r="F9" s="18"/>
    </row>
    <row r="10" spans="1:6" ht="30" x14ac:dyDescent="0.25">
      <c r="A10" s="22" t="s">
        <v>20</v>
      </c>
      <c r="B10" s="24"/>
      <c r="C10" s="25">
        <f>90*C7/C9</f>
        <v>0</v>
      </c>
      <c r="D10" s="25"/>
      <c r="F10" s="18"/>
    </row>
    <row r="11" spans="1:6" x14ac:dyDescent="0.25">
      <c r="A11" s="15"/>
      <c r="B11" s="26"/>
      <c r="C11" s="27">
        <f>C10%</f>
        <v>0</v>
      </c>
      <c r="D11" s="27"/>
      <c r="F11" s="18"/>
    </row>
    <row r="12" spans="1:6" x14ac:dyDescent="0.25">
      <c r="A12" s="15" t="s">
        <v>21</v>
      </c>
      <c r="B12" s="19"/>
      <c r="C12" s="20">
        <f>C6*C11</f>
        <v>0</v>
      </c>
      <c r="D12" s="23"/>
      <c r="F12" s="18"/>
    </row>
    <row r="13" spans="1:6" x14ac:dyDescent="0.25">
      <c r="A13" s="15" t="s">
        <v>22</v>
      </c>
      <c r="B13" s="19"/>
      <c r="C13" s="20">
        <f>C6-C12</f>
        <v>3000</v>
      </c>
      <c r="D13" s="23"/>
      <c r="F13" s="18"/>
    </row>
    <row r="14" spans="1:6" x14ac:dyDescent="0.25">
      <c r="A14" s="15" t="s">
        <v>15</v>
      </c>
      <c r="B14" s="19"/>
      <c r="C14" s="20">
        <f>C5</f>
        <v>23000</v>
      </c>
      <c r="D14" s="23"/>
      <c r="F14" s="18"/>
    </row>
    <row r="15" spans="1:6" x14ac:dyDescent="0.25">
      <c r="B15" s="19"/>
      <c r="C15" s="20"/>
      <c r="D15" s="23"/>
      <c r="F15" s="18"/>
    </row>
    <row r="16" spans="1:6" x14ac:dyDescent="0.25">
      <c r="A16" s="28" t="s">
        <v>23</v>
      </c>
      <c r="B16" s="29"/>
      <c r="C16" s="21">
        <f>C14+C13</f>
        <v>26000</v>
      </c>
      <c r="D16" s="23"/>
      <c r="F16" s="18"/>
    </row>
    <row r="17" spans="1:6" x14ac:dyDescent="0.25">
      <c r="B17" s="24"/>
      <c r="C17" s="25"/>
      <c r="D17" s="25"/>
      <c r="F17" s="18"/>
    </row>
    <row r="18" spans="1:6" x14ac:dyDescent="0.25">
      <c r="A18" s="47" t="str">
        <f>E3</f>
        <v>ACA</v>
      </c>
      <c r="B18" s="7"/>
      <c r="C18" s="30">
        <v>1085</v>
      </c>
      <c r="D18" s="25"/>
      <c r="F18" s="18"/>
    </row>
    <row r="19" spans="1:6" x14ac:dyDescent="0.25">
      <c r="A19" s="15" t="s">
        <v>31</v>
      </c>
      <c r="B19" s="6"/>
      <c r="C19" s="31">
        <f>C18*C16</f>
        <v>28210000</v>
      </c>
      <c r="D19" s="32"/>
      <c r="E19" s="43"/>
      <c r="F19" s="33"/>
    </row>
    <row r="20" spans="1:6" hidden="1" x14ac:dyDescent="0.25">
      <c r="A20" s="15" t="s">
        <v>24</v>
      </c>
      <c r="C20" s="34">
        <f>C19*90%</f>
        <v>25389000</v>
      </c>
      <c r="D20" s="31"/>
      <c r="F20" s="18"/>
    </row>
    <row r="21" spans="1:6" hidden="1" x14ac:dyDescent="0.25">
      <c r="A21" s="15" t="s">
        <v>25</v>
      </c>
      <c r="C21" s="34">
        <f>C19*80%</f>
        <v>22568000</v>
      </c>
      <c r="D21" s="34"/>
      <c r="F21" s="18"/>
    </row>
    <row r="22" spans="1:6" x14ac:dyDescent="0.25">
      <c r="A22" s="15"/>
      <c r="D22" s="25"/>
      <c r="F22" s="35"/>
    </row>
    <row r="23" spans="1:6" x14ac:dyDescent="0.25">
      <c r="A23" s="36" t="s">
        <v>26</v>
      </c>
      <c r="B23" s="37"/>
      <c r="C23" s="38">
        <f>C4*C18</f>
        <v>3255000</v>
      </c>
      <c r="D23" s="38"/>
    </row>
    <row r="24" spans="1:6" x14ac:dyDescent="0.25">
      <c r="A24" s="15" t="s">
        <v>27</v>
      </c>
    </row>
    <row r="25" spans="1:6" x14ac:dyDescent="0.25">
      <c r="A25" s="39" t="s">
        <v>28</v>
      </c>
      <c r="B25" s="16"/>
      <c r="C25" s="34">
        <f>C19*0.025/12</f>
        <v>58770.833333333336</v>
      </c>
      <c r="D25" s="34"/>
    </row>
    <row r="26" spans="1:6" x14ac:dyDescent="0.25">
      <c r="C26" s="34"/>
      <c r="D26" s="34"/>
    </row>
    <row r="27" spans="1:6" x14ac:dyDescent="0.25">
      <c r="A27" s="6" t="s">
        <v>49</v>
      </c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50"/>
  <sheetViews>
    <sheetView workbookViewId="0">
      <selection activeCell="R10" sqref="R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5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10.4257812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6.42578125" customWidth="1"/>
    <col min="20" max="20" width="15.42578125" customWidth="1"/>
    <col min="21" max="21" width="10.57031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2" x14ac:dyDescent="0.25">
      <c r="A2" s="4">
        <v>1</v>
      </c>
      <c r="B2" s="4">
        <f t="shared" ref="B2:B16" si="0">Q2</f>
        <v>1085</v>
      </c>
      <c r="C2" s="4">
        <f>B2*1.1</f>
        <v>1193.5</v>
      </c>
      <c r="D2" s="4">
        <f t="shared" ref="D2:D16" si="1">C2*1.2</f>
        <v>1432.2</v>
      </c>
      <c r="E2" s="5">
        <f t="shared" ref="E2:E16" si="2">R2</f>
        <v>30000000</v>
      </c>
      <c r="F2" s="48">
        <f t="shared" ref="F2:F15" si="3">ROUND((E2/B2),0)</f>
        <v>27650</v>
      </c>
      <c r="G2" s="49">
        <f t="shared" ref="G2:G15" si="4">ROUND((E2/C2),0)</f>
        <v>25136</v>
      </c>
      <c r="H2" s="4">
        <f t="shared" ref="H2:H15" si="5">ROUND((E2/D2),0)</f>
        <v>20947</v>
      </c>
      <c r="I2" s="4">
        <f t="shared" ref="I2:I15" si="6">T2</f>
        <v>0</v>
      </c>
      <c r="J2" s="4">
        <f t="shared" ref="J2:J15" si="7">U2</f>
        <v>0</v>
      </c>
      <c r="O2">
        <v>0</v>
      </c>
      <c r="P2">
        <f t="shared" ref="P2:P10" si="8">O2/1.2</f>
        <v>0</v>
      </c>
      <c r="Q2">
        <v>1085</v>
      </c>
      <c r="R2" s="2">
        <v>30000000</v>
      </c>
      <c r="S2" s="2">
        <v>34</v>
      </c>
    </row>
    <row r="3" spans="1:22" x14ac:dyDescent="0.25">
      <c r="A3" s="4">
        <v>2</v>
      </c>
      <c r="B3" s="4">
        <f t="shared" si="0"/>
        <v>1085</v>
      </c>
      <c r="C3" s="4">
        <f t="shared" ref="C3:C21" si="9">B3*1.1</f>
        <v>1193.5</v>
      </c>
      <c r="D3" s="4">
        <f t="shared" si="1"/>
        <v>1432.2</v>
      </c>
      <c r="E3" s="5">
        <f t="shared" si="2"/>
        <v>33500000</v>
      </c>
      <c r="F3" s="48">
        <f t="shared" si="3"/>
        <v>30876</v>
      </c>
      <c r="G3" s="49">
        <f t="shared" si="4"/>
        <v>28069</v>
      </c>
      <c r="H3" s="4">
        <f t="shared" si="5"/>
        <v>23391</v>
      </c>
      <c r="I3" s="4">
        <f t="shared" si="6"/>
        <v>0</v>
      </c>
      <c r="J3" s="4">
        <f t="shared" si="7"/>
        <v>0</v>
      </c>
      <c r="O3">
        <v>0</v>
      </c>
      <c r="P3">
        <f t="shared" si="8"/>
        <v>0</v>
      </c>
      <c r="Q3">
        <v>1085</v>
      </c>
      <c r="R3" s="2">
        <v>33500000</v>
      </c>
      <c r="S3" s="2">
        <v>34</v>
      </c>
    </row>
    <row r="4" spans="1:22" x14ac:dyDescent="0.25">
      <c r="A4" s="4">
        <v>3</v>
      </c>
      <c r="B4" s="4">
        <f t="shared" si="0"/>
        <v>1085</v>
      </c>
      <c r="C4" s="4">
        <f t="shared" si="9"/>
        <v>1193.5</v>
      </c>
      <c r="D4" s="4">
        <f t="shared" si="1"/>
        <v>1432.2</v>
      </c>
      <c r="E4" s="5">
        <f t="shared" si="2"/>
        <v>33000000</v>
      </c>
      <c r="F4" s="49">
        <f t="shared" si="3"/>
        <v>30415</v>
      </c>
      <c r="G4" s="49">
        <f t="shared" si="4"/>
        <v>27650</v>
      </c>
      <c r="H4" s="4">
        <f t="shared" si="5"/>
        <v>23041</v>
      </c>
      <c r="I4" s="4">
        <f t="shared" si="6"/>
        <v>0</v>
      </c>
      <c r="J4" s="4">
        <f t="shared" si="7"/>
        <v>0</v>
      </c>
      <c r="O4">
        <v>0</v>
      </c>
      <c r="P4">
        <f t="shared" si="8"/>
        <v>0</v>
      </c>
      <c r="Q4">
        <v>1085</v>
      </c>
      <c r="R4" s="2">
        <v>33000000</v>
      </c>
      <c r="S4" s="2">
        <v>34</v>
      </c>
    </row>
    <row r="5" spans="1:22" x14ac:dyDescent="0.25">
      <c r="A5" s="4">
        <v>4</v>
      </c>
      <c r="B5" s="4">
        <f t="shared" si="0"/>
        <v>1193</v>
      </c>
      <c r="C5" s="4">
        <f t="shared" si="9"/>
        <v>1312.3000000000002</v>
      </c>
      <c r="D5" s="4">
        <f t="shared" si="1"/>
        <v>1574.7600000000002</v>
      </c>
      <c r="E5" s="5">
        <f t="shared" si="2"/>
        <v>39000000</v>
      </c>
      <c r="F5" s="49">
        <f t="shared" si="3"/>
        <v>32691</v>
      </c>
      <c r="G5" s="49">
        <f t="shared" si="4"/>
        <v>29719</v>
      </c>
      <c r="H5" s="4">
        <f t="shared" si="5"/>
        <v>24766</v>
      </c>
      <c r="I5" s="4">
        <f t="shared" si="6"/>
        <v>0</v>
      </c>
      <c r="J5" s="4">
        <f t="shared" si="7"/>
        <v>0</v>
      </c>
      <c r="O5">
        <v>0</v>
      </c>
      <c r="P5">
        <f t="shared" si="8"/>
        <v>0</v>
      </c>
      <c r="Q5">
        <v>1193</v>
      </c>
      <c r="R5" s="2">
        <v>39000000</v>
      </c>
      <c r="S5" s="2">
        <v>38</v>
      </c>
    </row>
    <row r="6" spans="1:22" x14ac:dyDescent="0.25">
      <c r="A6" s="4">
        <v>5</v>
      </c>
      <c r="B6" s="4">
        <f t="shared" si="0"/>
        <v>849.06431999999995</v>
      </c>
      <c r="C6" s="4">
        <f t="shared" si="9"/>
        <v>933.97075200000006</v>
      </c>
      <c r="D6" s="4">
        <f t="shared" si="1"/>
        <v>1120.7649024</v>
      </c>
      <c r="E6" s="5">
        <f t="shared" si="2"/>
        <v>23300000</v>
      </c>
      <c r="F6" s="49">
        <f t="shared" si="3"/>
        <v>27442</v>
      </c>
      <c r="G6" s="49">
        <f t="shared" si="4"/>
        <v>24947</v>
      </c>
      <c r="H6" s="4">
        <f t="shared" si="5"/>
        <v>20789</v>
      </c>
      <c r="I6" s="4">
        <f t="shared" si="6"/>
        <v>24728000</v>
      </c>
      <c r="J6" s="4">
        <f t="shared" si="7"/>
        <v>29123.824211574454</v>
      </c>
      <c r="O6">
        <v>0</v>
      </c>
      <c r="P6">
        <f t="shared" ref="P6" si="10">O6/1.2</f>
        <v>0</v>
      </c>
      <c r="Q6">
        <f>78.88*10.764</f>
        <v>849.06431999999995</v>
      </c>
      <c r="R6" s="2">
        <v>23300000</v>
      </c>
      <c r="S6" s="2">
        <v>45</v>
      </c>
      <c r="T6" s="2">
        <f>R6+1398000+30000</f>
        <v>24728000</v>
      </c>
      <c r="U6">
        <f>T6/Q6</f>
        <v>29123.824211574454</v>
      </c>
      <c r="V6" t="s">
        <v>46</v>
      </c>
    </row>
    <row r="7" spans="1:22" x14ac:dyDescent="0.25">
      <c r="A7" s="4">
        <v>6</v>
      </c>
      <c r="B7" s="4">
        <f t="shared" si="0"/>
        <v>1249</v>
      </c>
      <c r="C7" s="4">
        <f t="shared" si="9"/>
        <v>1373.9</v>
      </c>
      <c r="D7" s="4">
        <f t="shared" si="1"/>
        <v>1648.68</v>
      </c>
      <c r="E7" s="5">
        <f t="shared" si="2"/>
        <v>31600000</v>
      </c>
      <c r="F7" s="48">
        <f t="shared" si="3"/>
        <v>25300</v>
      </c>
      <c r="G7" s="49">
        <f t="shared" si="4"/>
        <v>23000</v>
      </c>
      <c r="H7" s="4">
        <f t="shared" si="5"/>
        <v>19167</v>
      </c>
      <c r="I7" s="4">
        <f t="shared" si="6"/>
        <v>33526000</v>
      </c>
      <c r="J7" s="4">
        <f t="shared" si="7"/>
        <v>26842.273819055245</v>
      </c>
      <c r="O7">
        <v>0</v>
      </c>
      <c r="P7">
        <f t="shared" si="8"/>
        <v>0</v>
      </c>
      <c r="Q7">
        <v>1249</v>
      </c>
      <c r="R7" s="2">
        <v>31600000</v>
      </c>
      <c r="S7" s="2">
        <v>35</v>
      </c>
      <c r="T7" s="2">
        <f>R7+1896000+30000</f>
        <v>33526000</v>
      </c>
      <c r="U7">
        <f t="shared" ref="U7:U16" si="11">T7/Q7</f>
        <v>26842.273819055245</v>
      </c>
      <c r="V7" t="s">
        <v>47</v>
      </c>
    </row>
    <row r="8" spans="1:22" x14ac:dyDescent="0.25">
      <c r="A8" s="4">
        <v>7</v>
      </c>
      <c r="B8" s="4">
        <f t="shared" si="0"/>
        <v>1085</v>
      </c>
      <c r="C8" s="4">
        <f t="shared" si="9"/>
        <v>1193.5</v>
      </c>
      <c r="D8" s="4">
        <f t="shared" si="1"/>
        <v>1432.2</v>
      </c>
      <c r="E8" s="5">
        <f t="shared" si="2"/>
        <v>32000000</v>
      </c>
      <c r="F8" s="49">
        <f t="shared" si="3"/>
        <v>29493</v>
      </c>
      <c r="G8" s="49">
        <f t="shared" si="4"/>
        <v>26812</v>
      </c>
      <c r="H8" s="4">
        <f t="shared" si="5"/>
        <v>22343</v>
      </c>
      <c r="I8" s="4">
        <f t="shared" si="6"/>
        <v>0</v>
      </c>
      <c r="J8" s="4">
        <f t="shared" si="7"/>
        <v>0</v>
      </c>
      <c r="O8">
        <v>0</v>
      </c>
      <c r="P8">
        <f t="shared" si="8"/>
        <v>0</v>
      </c>
      <c r="Q8">
        <v>1085</v>
      </c>
      <c r="R8" s="2">
        <v>32000000</v>
      </c>
      <c r="S8" s="2"/>
      <c r="U8">
        <f t="shared" si="11"/>
        <v>0</v>
      </c>
    </row>
    <row r="9" spans="1:22" x14ac:dyDescent="0.25">
      <c r="A9" s="4">
        <v>8</v>
      </c>
      <c r="B9" s="4">
        <f t="shared" si="0"/>
        <v>537</v>
      </c>
      <c r="C9" s="4">
        <f t="shared" si="9"/>
        <v>590.70000000000005</v>
      </c>
      <c r="D9" s="4">
        <f t="shared" si="1"/>
        <v>708.84</v>
      </c>
      <c r="E9" s="5">
        <f t="shared" si="2"/>
        <v>15000000</v>
      </c>
      <c r="F9" s="49">
        <f t="shared" si="3"/>
        <v>27933</v>
      </c>
      <c r="G9" s="49">
        <f t="shared" si="4"/>
        <v>25394</v>
      </c>
      <c r="H9" s="4">
        <f t="shared" si="5"/>
        <v>21161</v>
      </c>
      <c r="I9" s="4">
        <f t="shared" si="6"/>
        <v>0</v>
      </c>
      <c r="J9" s="4">
        <f t="shared" si="7"/>
        <v>0</v>
      </c>
      <c r="O9">
        <v>0</v>
      </c>
      <c r="P9">
        <f t="shared" si="8"/>
        <v>0</v>
      </c>
      <c r="Q9">
        <v>537</v>
      </c>
      <c r="R9" s="2">
        <v>15000000</v>
      </c>
      <c r="S9" s="2"/>
      <c r="U9">
        <f t="shared" si="11"/>
        <v>0</v>
      </c>
    </row>
    <row r="10" spans="1:22" x14ac:dyDescent="0.25">
      <c r="A10" s="4">
        <v>9</v>
      </c>
      <c r="B10" s="4">
        <f t="shared" si="0"/>
        <v>537.41716363636351</v>
      </c>
      <c r="C10" s="4">
        <f t="shared" si="9"/>
        <v>591.15887999999995</v>
      </c>
      <c r="D10" s="4">
        <f t="shared" si="1"/>
        <v>709.39065599999992</v>
      </c>
      <c r="E10" s="5">
        <f t="shared" si="2"/>
        <v>14200000</v>
      </c>
      <c r="F10" s="49">
        <f t="shared" si="3"/>
        <v>26423</v>
      </c>
      <c r="G10" s="49">
        <f t="shared" si="4"/>
        <v>24021</v>
      </c>
      <c r="H10" s="4">
        <f t="shared" si="5"/>
        <v>20017</v>
      </c>
      <c r="I10" s="4">
        <f t="shared" si="6"/>
        <v>0</v>
      </c>
      <c r="J10" s="4">
        <f t="shared" si="7"/>
        <v>0</v>
      </c>
      <c r="O10">
        <v>0</v>
      </c>
      <c r="P10">
        <f>54.92*10.764</f>
        <v>591.15887999999995</v>
      </c>
      <c r="Q10">
        <f>P10/1.1</f>
        <v>537.41716363636351</v>
      </c>
      <c r="R10" s="2">
        <v>14200000</v>
      </c>
      <c r="S10" s="2"/>
      <c r="U10">
        <f t="shared" si="11"/>
        <v>0</v>
      </c>
    </row>
    <row r="11" spans="1:22" x14ac:dyDescent="0.25">
      <c r="A11" s="4">
        <v>10</v>
      </c>
      <c r="B11" s="4">
        <f t="shared" si="0"/>
        <v>0</v>
      </c>
      <c r="C11" s="4">
        <f t="shared" si="9"/>
        <v>0</v>
      </c>
      <c r="D11" s="4">
        <f t="shared" si="1"/>
        <v>0</v>
      </c>
      <c r="E11" s="5">
        <f t="shared" si="2"/>
        <v>0</v>
      </c>
      <c r="F11" s="4" t="e">
        <f t="shared" si="3"/>
        <v>#DIV/0!</v>
      </c>
      <c r="G11" s="4" t="e">
        <f t="shared" si="4"/>
        <v>#DIV/0!</v>
      </c>
      <c r="H11" s="4" t="e">
        <f t="shared" si="5"/>
        <v>#DIV/0!</v>
      </c>
      <c r="I11" s="4">
        <f t="shared" si="6"/>
        <v>0</v>
      </c>
      <c r="J11" s="4" t="e">
        <f t="shared" si="7"/>
        <v>#DIV/0!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  <c r="U11" t="e">
        <f t="shared" si="11"/>
        <v>#DIV/0!</v>
      </c>
    </row>
    <row r="12" spans="1:22" x14ac:dyDescent="0.25">
      <c r="A12" s="4">
        <v>11</v>
      </c>
      <c r="B12" s="4">
        <f t="shared" si="0"/>
        <v>0</v>
      </c>
      <c r="C12" s="4">
        <f t="shared" si="9"/>
        <v>0</v>
      </c>
      <c r="D12" s="4">
        <f t="shared" si="1"/>
        <v>0</v>
      </c>
      <c r="E12" s="5">
        <f t="shared" si="2"/>
        <v>0</v>
      </c>
      <c r="F12" s="4" t="e">
        <f t="shared" si="3"/>
        <v>#DIV/0!</v>
      </c>
      <c r="G12" s="4" t="e">
        <f t="shared" si="4"/>
        <v>#DIV/0!</v>
      </c>
      <c r="H12" s="4" t="e">
        <f t="shared" si="5"/>
        <v>#DIV/0!</v>
      </c>
      <c r="I12" s="4">
        <f t="shared" si="6"/>
        <v>0</v>
      </c>
      <c r="J12" s="4" t="e">
        <f t="shared" si="7"/>
        <v>#DIV/0!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  <c r="U12" t="e">
        <f t="shared" si="11"/>
        <v>#DIV/0!</v>
      </c>
    </row>
    <row r="13" spans="1:22" x14ac:dyDescent="0.25">
      <c r="A13" s="4">
        <v>12</v>
      </c>
      <c r="B13" s="4">
        <f t="shared" si="0"/>
        <v>0</v>
      </c>
      <c r="C13" s="4">
        <f t="shared" si="9"/>
        <v>0</v>
      </c>
      <c r="D13" s="4">
        <f t="shared" si="1"/>
        <v>0</v>
      </c>
      <c r="E13" s="5">
        <f t="shared" si="2"/>
        <v>0</v>
      </c>
      <c r="F13" s="4" t="e">
        <f t="shared" si="3"/>
        <v>#DIV/0!</v>
      </c>
      <c r="G13" s="4" t="e">
        <f t="shared" si="4"/>
        <v>#DIV/0!</v>
      </c>
      <c r="H13" s="4" t="e">
        <f t="shared" si="5"/>
        <v>#DIV/0!</v>
      </c>
      <c r="I13" s="4">
        <f t="shared" si="6"/>
        <v>0</v>
      </c>
      <c r="J13" s="4" t="e">
        <f t="shared" si="7"/>
        <v>#DIV/0!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  <c r="U13" t="e">
        <f t="shared" si="11"/>
        <v>#DIV/0!</v>
      </c>
    </row>
    <row r="14" spans="1:22" x14ac:dyDescent="0.25">
      <c r="A14" s="4">
        <v>13</v>
      </c>
      <c r="B14" s="4">
        <f t="shared" si="0"/>
        <v>0</v>
      </c>
      <c r="C14" s="4">
        <f t="shared" si="9"/>
        <v>0</v>
      </c>
      <c r="D14" s="4">
        <f t="shared" si="1"/>
        <v>0</v>
      </c>
      <c r="E14" s="5">
        <f t="shared" si="2"/>
        <v>0</v>
      </c>
      <c r="F14" s="4" t="e">
        <f t="shared" si="3"/>
        <v>#DIV/0!</v>
      </c>
      <c r="G14" s="4" t="e">
        <f t="shared" si="4"/>
        <v>#DIV/0!</v>
      </c>
      <c r="H14" s="4" t="e">
        <f t="shared" si="5"/>
        <v>#DIV/0!</v>
      </c>
      <c r="I14" s="4">
        <f t="shared" si="6"/>
        <v>0</v>
      </c>
      <c r="J14" s="4" t="e">
        <f t="shared" si="7"/>
        <v>#DIV/0!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  <c r="U14" t="e">
        <f t="shared" si="11"/>
        <v>#DIV/0!</v>
      </c>
    </row>
    <row r="15" spans="1:22" x14ac:dyDescent="0.25">
      <c r="A15" s="4">
        <v>14</v>
      </c>
      <c r="B15" s="4">
        <f t="shared" si="0"/>
        <v>0</v>
      </c>
      <c r="C15" s="4">
        <f t="shared" si="9"/>
        <v>0</v>
      </c>
      <c r="D15" s="4">
        <f t="shared" si="1"/>
        <v>0</v>
      </c>
      <c r="E15" s="5">
        <f t="shared" si="2"/>
        <v>0</v>
      </c>
      <c r="F15" s="4" t="e">
        <f t="shared" si="3"/>
        <v>#DIV/0!</v>
      </c>
      <c r="G15" s="4" t="e">
        <f t="shared" si="4"/>
        <v>#DIV/0!</v>
      </c>
      <c r="H15" s="4" t="e">
        <f t="shared" si="5"/>
        <v>#DIV/0!</v>
      </c>
      <c r="I15" s="4">
        <f t="shared" si="6"/>
        <v>0</v>
      </c>
      <c r="J15" s="4" t="e">
        <f t="shared" si="7"/>
        <v>#DIV/0!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  <c r="U15" t="e">
        <f t="shared" si="11"/>
        <v>#DIV/0!</v>
      </c>
    </row>
    <row r="16" spans="1:22" x14ac:dyDescent="0.25">
      <c r="A16" s="4">
        <v>15</v>
      </c>
      <c r="B16" s="4">
        <f t="shared" si="0"/>
        <v>0</v>
      </c>
      <c r="C16" s="4">
        <f t="shared" si="9"/>
        <v>0</v>
      </c>
      <c r="D16" s="4">
        <f t="shared" si="1"/>
        <v>0</v>
      </c>
      <c r="E16" s="5">
        <f t="shared" si="2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 t="e">
        <f t="shared" ref="J16" si="18">U16</f>
        <v>#DIV/0!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  <c r="U16" t="e">
        <f t="shared" si="11"/>
        <v>#DIV/0!</v>
      </c>
    </row>
    <row r="17" spans="1:19" x14ac:dyDescent="0.25">
      <c r="A17" s="4">
        <v>16</v>
      </c>
      <c r="B17" s="4">
        <f t="shared" ref="B17:B21" si="21">Q17</f>
        <v>0</v>
      </c>
      <c r="C17" s="4">
        <f t="shared" si="9"/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9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9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si="9"/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9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>
      <c r="G23" s="9" t="s">
        <v>42</v>
      </c>
    </row>
    <row r="24" spans="1:19" s="9" customFormat="1" x14ac:dyDescent="0.25">
      <c r="F24" s="45"/>
    </row>
    <row r="25" spans="1:19" s="9" customFormat="1" x14ac:dyDescent="0.25">
      <c r="F25" s="42" t="s">
        <v>34</v>
      </c>
      <c r="G25" s="42">
        <v>1008</v>
      </c>
      <c r="I25" s="9" t="s">
        <v>41</v>
      </c>
    </row>
    <row r="26" spans="1:19" s="9" customFormat="1" x14ac:dyDescent="0.25">
      <c r="F26" s="42" t="s">
        <v>35</v>
      </c>
      <c r="G26" s="42">
        <v>29</v>
      </c>
      <c r="H26" s="9">
        <f>2.68*10.764</f>
        <v>28.847519999999999</v>
      </c>
    </row>
    <row r="27" spans="1:19" s="9" customFormat="1" x14ac:dyDescent="0.25">
      <c r="F27" s="42" t="s">
        <v>36</v>
      </c>
      <c r="G27" s="42">
        <v>48</v>
      </c>
      <c r="H27" s="9">
        <f>4.47*10.764</f>
        <v>48.115079999999992</v>
      </c>
    </row>
    <row r="28" spans="1:19" s="9" customFormat="1" x14ac:dyDescent="0.25">
      <c r="C28" s="44" t="s">
        <v>32</v>
      </c>
      <c r="D28" s="44" t="s">
        <v>38</v>
      </c>
      <c r="F28" s="42" t="s">
        <v>37</v>
      </c>
      <c r="G28" s="42">
        <f>SUM(G25:G27)</f>
        <v>1085</v>
      </c>
    </row>
    <row r="29" spans="1:19" s="9" customFormat="1" x14ac:dyDescent="0.25">
      <c r="C29" s="44" t="s">
        <v>1</v>
      </c>
      <c r="D29" s="44">
        <v>23041129</v>
      </c>
      <c r="F29" s="42" t="s">
        <v>29</v>
      </c>
      <c r="G29" s="42">
        <v>1192</v>
      </c>
      <c r="H29" s="9">
        <f>G29/G28</f>
        <v>1.0986175115207373</v>
      </c>
      <c r="I29" s="9">
        <f>110.83*10.764</f>
        <v>1192.9741199999999</v>
      </c>
    </row>
    <row r="30" spans="1:19" s="9" customFormat="1" x14ac:dyDescent="0.25">
      <c r="C30" s="9" t="s">
        <v>39</v>
      </c>
      <c r="D30" s="9">
        <v>1152500</v>
      </c>
      <c r="F30" s="42" t="s">
        <v>30</v>
      </c>
      <c r="G30" s="42">
        <v>26000</v>
      </c>
    </row>
    <row r="31" spans="1:19" s="9" customFormat="1" x14ac:dyDescent="0.25">
      <c r="C31" s="46" t="s">
        <v>40</v>
      </c>
      <c r="D31" s="46">
        <v>30000</v>
      </c>
      <c r="F31" s="46" t="s">
        <v>31</v>
      </c>
      <c r="G31" s="46">
        <f>G30*G28</f>
        <v>28210000</v>
      </c>
      <c r="I31" s="9" t="s">
        <v>45</v>
      </c>
    </row>
    <row r="32" spans="1:19" s="9" customFormat="1" x14ac:dyDescent="0.25">
      <c r="C32" s="46"/>
      <c r="D32" s="46">
        <f>SUM(D29:D31)</f>
        <v>24223629</v>
      </c>
      <c r="F32" s="46" t="s">
        <v>24</v>
      </c>
      <c r="G32" s="46">
        <f>G31*90%</f>
        <v>25389000</v>
      </c>
      <c r="I32" s="9" t="s">
        <v>43</v>
      </c>
    </row>
    <row r="33" spans="3:14" s="9" customFormat="1" x14ac:dyDescent="0.25">
      <c r="C33" s="46"/>
      <c r="D33" s="46"/>
      <c r="F33" s="46" t="s">
        <v>25</v>
      </c>
      <c r="G33" s="46">
        <f>G31*80%</f>
        <v>22568000</v>
      </c>
    </row>
    <row r="34" spans="3:14" s="9" customFormat="1" x14ac:dyDescent="0.25">
      <c r="C34" s="46"/>
      <c r="D34" s="46"/>
      <c r="I34" s="9" t="s">
        <v>44</v>
      </c>
    </row>
    <row r="35" spans="3:14" s="9" customFormat="1" x14ac:dyDescent="0.25">
      <c r="C35" s="46"/>
      <c r="D35" s="46"/>
      <c r="I35" s="9">
        <v>15.27</v>
      </c>
      <c r="J35" s="9">
        <v>12.8</v>
      </c>
      <c r="N35" s="9">
        <f>J35*I35</f>
        <v>195.45600000000002</v>
      </c>
    </row>
    <row r="36" spans="3:14" s="9" customFormat="1" x14ac:dyDescent="0.25">
      <c r="I36" s="9">
        <v>10.9</v>
      </c>
      <c r="J36" s="9">
        <v>3.9</v>
      </c>
      <c r="N36" s="9">
        <f t="shared" ref="N36:N49" si="47">J36*I36</f>
        <v>42.51</v>
      </c>
    </row>
    <row r="37" spans="3:14" s="9" customFormat="1" x14ac:dyDescent="0.25">
      <c r="I37" s="9">
        <v>9.76</v>
      </c>
      <c r="J37" s="9">
        <v>4.4400000000000004</v>
      </c>
      <c r="N37" s="9">
        <f t="shared" si="47"/>
        <v>43.334400000000002</v>
      </c>
    </row>
    <row r="38" spans="3:14" s="9" customFormat="1" x14ac:dyDescent="0.25">
      <c r="I38" s="9">
        <v>10</v>
      </c>
      <c r="J38" s="9">
        <v>11.93</v>
      </c>
      <c r="N38" s="9">
        <f t="shared" si="47"/>
        <v>119.3</v>
      </c>
    </row>
    <row r="39" spans="3:14" s="9" customFormat="1" x14ac:dyDescent="0.25">
      <c r="I39" s="9">
        <v>7.5</v>
      </c>
      <c r="J39" s="9">
        <v>3.35</v>
      </c>
      <c r="N39" s="9">
        <f t="shared" si="47"/>
        <v>25.125</v>
      </c>
    </row>
    <row r="40" spans="3:14" s="9" customFormat="1" x14ac:dyDescent="0.25">
      <c r="I40" s="9">
        <v>13.88</v>
      </c>
      <c r="J40" s="9">
        <v>11.01</v>
      </c>
      <c r="N40" s="9">
        <f t="shared" si="47"/>
        <v>152.81880000000001</v>
      </c>
    </row>
    <row r="41" spans="3:14" x14ac:dyDescent="0.25">
      <c r="I41" s="9">
        <v>7.86</v>
      </c>
      <c r="J41" s="9">
        <v>5.35</v>
      </c>
      <c r="N41" s="9">
        <f t="shared" si="47"/>
        <v>42.051000000000002</v>
      </c>
    </row>
    <row r="42" spans="3:14" x14ac:dyDescent="0.25">
      <c r="I42" s="9">
        <v>5.9</v>
      </c>
      <c r="J42" s="9">
        <v>6.9</v>
      </c>
      <c r="N42" s="9">
        <f t="shared" si="47"/>
        <v>40.710000000000008</v>
      </c>
    </row>
    <row r="43" spans="3:14" x14ac:dyDescent="0.25">
      <c r="I43" s="9">
        <v>6.15</v>
      </c>
      <c r="J43" s="9">
        <v>5.03</v>
      </c>
      <c r="N43" s="9">
        <f t="shared" si="47"/>
        <v>30.934500000000003</v>
      </c>
    </row>
    <row r="44" spans="3:14" x14ac:dyDescent="0.25">
      <c r="I44" s="9">
        <v>11.11</v>
      </c>
      <c r="J44" s="9">
        <v>11</v>
      </c>
      <c r="N44" s="9">
        <f t="shared" si="47"/>
        <v>122.21</v>
      </c>
    </row>
    <row r="45" spans="3:14" x14ac:dyDescent="0.25">
      <c r="I45" s="9">
        <v>7.8</v>
      </c>
      <c r="J45" s="9">
        <v>4.95</v>
      </c>
      <c r="N45" s="9">
        <f t="shared" si="47"/>
        <v>38.61</v>
      </c>
    </row>
    <row r="46" spans="3:14" x14ac:dyDescent="0.25">
      <c r="I46" s="9"/>
      <c r="J46" s="9"/>
      <c r="N46" s="9"/>
    </row>
    <row r="47" spans="3:14" x14ac:dyDescent="0.25">
      <c r="I47" s="9">
        <v>10.83</v>
      </c>
      <c r="J47" s="9">
        <v>7.36</v>
      </c>
      <c r="N47" s="9">
        <f t="shared" si="47"/>
        <v>79.708800000000011</v>
      </c>
    </row>
    <row r="48" spans="3:14" x14ac:dyDescent="0.25">
      <c r="I48" s="9">
        <v>7.5</v>
      </c>
      <c r="J48" s="9">
        <v>3.97</v>
      </c>
      <c r="N48" s="9">
        <f t="shared" si="47"/>
        <v>29.775000000000002</v>
      </c>
    </row>
    <row r="49" spans="9:14" x14ac:dyDescent="0.25">
      <c r="I49" s="9">
        <v>10.97</v>
      </c>
      <c r="J49" s="9">
        <v>4.5199999999999996</v>
      </c>
      <c r="N49" s="9">
        <f t="shared" si="47"/>
        <v>49.584399999999995</v>
      </c>
    </row>
    <row r="50" spans="9:14" x14ac:dyDescent="0.25">
      <c r="N50" s="43">
        <f>SUM(N35:N49)</f>
        <v>1012.1279000000001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>
      <selection activeCell="C3" sqref="C3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2025-01-18T04:07:12Z</dcterms:modified>
</cp:coreProperties>
</file>