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6F381D0-E0FB-4D6B-BAA2-658C60580986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0" i="1" l="1"/>
  <c r="C29" i="1"/>
  <c r="H12" i="1" l="1"/>
  <c r="H11" i="1"/>
  <c r="H10" i="1"/>
  <c r="H9" i="1"/>
  <c r="E10" i="1"/>
  <c r="F15" i="1" l="1"/>
  <c r="G15" i="1"/>
  <c r="A34" i="1" l="1"/>
  <c r="E34" i="1"/>
  <c r="E33" i="1"/>
  <c r="D33" i="1"/>
  <c r="A33" i="1"/>
  <c r="E9" i="1"/>
  <c r="H29" i="1"/>
  <c r="G29" i="1"/>
  <c r="F7" i="1" l="1"/>
  <c r="C39" i="1" l="1"/>
  <c r="C38" i="1"/>
  <c r="C37" i="1" l="1"/>
  <c r="C36" i="1"/>
  <c r="C35" i="1"/>
  <c r="F29" i="1"/>
  <c r="B20" i="1"/>
  <c r="H30" i="1" l="1"/>
  <c r="H28" i="1"/>
  <c r="O14" i="1" l="1"/>
  <c r="C34" i="1" l="1"/>
  <c r="C33" i="1"/>
  <c r="B10" i="1"/>
  <c r="B11" i="1" s="1"/>
  <c r="B8" i="1"/>
  <c r="B6" i="1"/>
  <c r="B5" i="1"/>
  <c r="B14" i="1" s="1"/>
  <c r="B12" i="1" l="1"/>
  <c r="B13" i="1" s="1"/>
  <c r="B15" i="1" s="1"/>
  <c r="B17" i="1" l="1"/>
  <c r="B19" i="1" l="1"/>
  <c r="B18" i="1"/>
  <c r="F27" i="1"/>
  <c r="F28" i="1" l="1"/>
  <c r="G28" i="1"/>
  <c r="F30" i="1"/>
  <c r="G30" i="1"/>
  <c r="I28" i="1" l="1"/>
  <c r="H27" i="1" l="1"/>
  <c r="G4" i="1" l="1"/>
  <c r="G27" i="1"/>
  <c r="I27" i="1"/>
</calcChain>
</file>

<file path=xl/sharedStrings.xml><?xml version="1.0" encoding="utf-8"?>
<sst xmlns="http://schemas.openxmlformats.org/spreadsheetml/2006/main" count="38" uniqueCount="33">
  <si>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</si>
  <si>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</si>
  <si>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</si>
  <si>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</si>
  <si>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</si>
  <si>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</si>
  <si>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</si>
  <si>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</si>
  <si>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</si>
  <si>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</si>
  <si>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</si>
  <si>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</si>
  <si>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</si>
  <si>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</si>
  <si>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</si>
  <si>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</si>
  <si>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</si>
  <si>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</si>
  <si>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</si>
  <si>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</si>
  <si>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</si>
  <si>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</si>
  <si>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</si>
  <si>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</si>
  <si>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</si>
  <si>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</si>
  <si>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</si>
  <si>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RV</t>
  </si>
  <si>
    <t>Measurement carpet</t>
  </si>
  <si>
    <t>Carpet Area</t>
  </si>
  <si>
    <t>Rate on Carpet</t>
  </si>
  <si>
    <t>FV</t>
  </si>
  <si>
    <t>Final this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</si>
</sst>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  <font>
      <b/>
      <sz val="12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43" fontId="11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3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11" fillId="0" borderId="1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0" fontId="3" fillId="0" borderId="1" xfId="0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7" fillId="0" borderId="0" xfId="0" applyFont="1" applyFill="1"/>
    <xf numFmtId="0" fontId="14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  <xf numFmtId="0" fontId="0" fillId="0" borderId="5" xfId="0" applyBorder="1"/>
    <xf numFmtId="164" fontId="15" fillId="2" borderId="1" xfId="1" applyNumberFormat="1" applyFont="1" applyFill="1" applyBorder="1"/>
    <xf numFmtId="0" fontId="15" fillId="2" borderId="1" xfId="0" applyFont="1" applyFill="1" applyBorder="1"/>
    <xf numFmtId="43" fontId="15" fillId="2" borderId="1" xfId="0" applyNumberFormat="1" applyFont="1" applyFill="1" applyBorder="1"/>
    <xf numFmtId="1" fontId="15" fillId="2" borderId="1" xfId="0" applyNumberFormat="1" applyFont="1" applyFill="1" applyBorder="1"/>
    <xf numFmtId="0" fontId="16" fillId="0" borderId="1" xfId="0" applyFont="1" applyBorder="1"/>
    <xf numFmtId="43" fontId="16" fillId="0" borderId="1" xfId="1" applyFont="1" applyFill="1" applyBorder="1"/>
    <xf numFmtId="0" fontId="16" fillId="0" borderId="1" xfId="0" applyFont="1" applyBorder="1" applyAlignment="1">
      <alignment wrapText="1"/>
    </xf>
    <xf numFmtId="10" fontId="16" fillId="0" borderId="1" xfId="0" applyNumberFormat="1" applyFont="1" applyBorder="1"/>
    <xf numFmtId="0" fontId="17" fillId="0" borderId="1" xfId="0" applyFont="1" applyBorder="1"/>
    <xf numFmtId="43" fontId="17" fillId="0" borderId="1" xfId="0" applyNumberFormat="1" applyFont="1" applyBorder="1"/>
    <xf numFmtId="0" fontId="17" fillId="0" borderId="1" xfId="0" applyFont="1" applyFill="1" applyBorder="1"/>
    <xf numFmtId="43" fontId="17" fillId="0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96454</xdr:colOff>
      <xdr:row>36</xdr:row>
      <xdr:rowOff>172431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5CC4E8-6D1E-4A74-A68F-EFA35EC8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630854" cy="703043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86928</xdr:colOff>
      <xdr:row>44</xdr:row>
      <xdr:rowOff>10696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1B425C-B417-410F-B864-14C5BCE0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621328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C45F31-A2FA-4DEB-9973-B55E3E92F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5165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134560</xdr:colOff>
      <xdr:row>43</xdr:row>
      <xdr:rowOff>67828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5BADEE-CF1E-4D5B-B458-95369B19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68960" cy="8259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6"/>
  <sheetViews>
    <sheetView tabSelected="1" zoomScaleNormal="100" workbookViewId="0">
      <selection activeCell="I17" sqref="I17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28"/>
      <c r="B2" s="20"/>
      <c r="C2" s="20"/>
      <c r="D2" s="18"/>
      <c r="E2" s="8"/>
      <c r="F2" s="39"/>
    </row>
    <row r="3" spans="1:17" ht="16.5" x14ac:dyDescent="0.3">
      <c r="A3" s="61" t="s">
        <v>0</v>
      </c>
      <c r="B3" s="62">
        <v>26000</v>
      </c>
      <c r="C3" s="15"/>
      <c r="D3" s="15"/>
      <c r="E3" t="s">
        <v>13</v>
      </c>
    </row>
    <row r="4" spans="1:17" ht="33" x14ac:dyDescent="0.3">
      <c r="A4" s="63" t="s">
        <v>1</v>
      </c>
      <c r="B4" s="62">
        <v>2600</v>
      </c>
      <c r="C4" s="15"/>
      <c r="D4" s="15"/>
      <c r="E4">
        <v>1996</v>
      </c>
      <c r="F4" s="3">
        <v>2025</v>
      </c>
      <c r="G4" s="4">
        <f>F4-E4</f>
        <v>29</v>
      </c>
      <c r="L4" s="20"/>
    </row>
    <row r="5" spans="1:17" ht="16.5" x14ac:dyDescent="0.3">
      <c r="A5" s="61" t="s">
        <v>2</v>
      </c>
      <c r="B5" s="62">
        <f>B3-B4</f>
        <v>23400</v>
      </c>
      <c r="C5" s="15"/>
      <c r="D5" s="15"/>
      <c r="E5" s="20"/>
      <c r="F5" s="43"/>
      <c r="G5" s="44"/>
      <c r="L5" s="8"/>
      <c r="M5" s="8"/>
      <c r="N5" s="22"/>
      <c r="O5" s="22"/>
      <c r="P5" s="22"/>
      <c r="Q5" s="22"/>
    </row>
    <row r="6" spans="1:17" ht="16.5" x14ac:dyDescent="0.3">
      <c r="A6" s="61" t="s">
        <v>3</v>
      </c>
      <c r="B6" s="62">
        <f>B4</f>
        <v>2600</v>
      </c>
      <c r="C6" s="15"/>
      <c r="D6" s="15"/>
      <c r="E6" s="8" t="s">
        <v>22</v>
      </c>
      <c r="F6" s="8" t="s">
        <v>23</v>
      </c>
      <c r="G6" s="59" t="s">
        <v>32</v>
      </c>
      <c r="H6" s="59"/>
      <c r="L6" s="8"/>
      <c r="M6" s="8"/>
      <c r="N6" s="22"/>
      <c r="O6" s="22"/>
      <c r="P6" s="22"/>
      <c r="Q6" s="22"/>
    </row>
    <row r="7" spans="1:17" ht="16.5" x14ac:dyDescent="0.3">
      <c r="A7" s="61" t="s">
        <v>4</v>
      </c>
      <c r="B7" s="61">
        <v>29</v>
      </c>
      <c r="C7" s="16"/>
      <c r="D7" s="16"/>
      <c r="E7" s="8">
        <v>439</v>
      </c>
      <c r="F7" s="43">
        <f>E7*1.2</f>
        <v>526.79999999999995</v>
      </c>
      <c r="G7" s="57" t="s">
        <v>29</v>
      </c>
      <c r="H7" s="58">
        <v>439</v>
      </c>
      <c r="L7" s="8"/>
      <c r="M7" s="8"/>
      <c r="N7" s="22"/>
      <c r="O7" s="22"/>
      <c r="P7" s="22"/>
      <c r="Q7" s="22"/>
    </row>
    <row r="8" spans="1:17" ht="16.5" x14ac:dyDescent="0.3">
      <c r="A8" s="61" t="s">
        <v>5</v>
      </c>
      <c r="B8" s="61">
        <f>B9-B7</f>
        <v>31</v>
      </c>
      <c r="C8" s="16"/>
      <c r="D8" s="16"/>
      <c r="E8" s="8">
        <v>24500</v>
      </c>
      <c r="F8" s="43"/>
      <c r="G8" s="59" t="s">
        <v>30</v>
      </c>
      <c r="H8" s="58">
        <v>25000</v>
      </c>
      <c r="L8" s="9"/>
      <c r="M8" s="9"/>
      <c r="N8" s="22"/>
      <c r="O8" s="22"/>
      <c r="P8" s="22"/>
      <c r="Q8" s="22"/>
    </row>
    <row r="9" spans="1:17" ht="16.5" x14ac:dyDescent="0.3">
      <c r="A9" s="61" t="s">
        <v>6</v>
      </c>
      <c r="B9" s="61">
        <v>60</v>
      </c>
      <c r="C9" s="16"/>
      <c r="D9" s="16"/>
      <c r="E9" s="8">
        <f>E8*E7</f>
        <v>10755500</v>
      </c>
      <c r="F9" s="45"/>
      <c r="G9" s="59" t="s">
        <v>31</v>
      </c>
      <c r="H9" s="58">
        <f>H8*H7</f>
        <v>10975000</v>
      </c>
      <c r="J9" s="23"/>
      <c r="K9" s="12"/>
      <c r="L9" s="8"/>
      <c r="M9" s="8"/>
      <c r="N9" s="22"/>
      <c r="O9" s="22"/>
      <c r="P9" s="22"/>
      <c r="Q9" s="22"/>
    </row>
    <row r="10" spans="1:17" ht="33" x14ac:dyDescent="0.3">
      <c r="A10" s="63" t="s">
        <v>7</v>
      </c>
      <c r="B10" s="61">
        <f>90*B7/B9</f>
        <v>43.5</v>
      </c>
      <c r="C10" s="16"/>
      <c r="D10" s="16"/>
      <c r="E10" s="8">
        <f>E9*0.9</f>
        <v>9679950</v>
      </c>
      <c r="F10" s="8"/>
      <c r="G10" s="58" t="s">
        <v>27</v>
      </c>
      <c r="H10" s="58">
        <f>H9*0.9</f>
        <v>9877500</v>
      </c>
      <c r="I10" s="25"/>
      <c r="J10" s="21"/>
      <c r="K10" s="12"/>
      <c r="L10" s="22"/>
      <c r="M10" s="22"/>
      <c r="N10" s="22"/>
      <c r="O10" s="22"/>
      <c r="P10" s="22"/>
      <c r="Q10" s="22"/>
    </row>
    <row r="11" spans="1:17" ht="16.5" x14ac:dyDescent="0.3">
      <c r="A11" s="61"/>
      <c r="B11" s="64">
        <f>B10%</f>
        <v>0.435</v>
      </c>
      <c r="C11" s="27"/>
      <c r="D11" s="27"/>
      <c r="E11" s="35"/>
      <c r="F11" s="35"/>
      <c r="G11" s="58" t="s">
        <v>24</v>
      </c>
      <c r="H11" s="58">
        <f>H9*0.8</f>
        <v>8780000</v>
      </c>
      <c r="K11" s="12"/>
      <c r="L11" s="22"/>
      <c r="M11" s="22"/>
      <c r="N11" s="22"/>
      <c r="O11" s="22"/>
      <c r="P11" s="22"/>
      <c r="Q11" s="22"/>
    </row>
    <row r="12" spans="1:17" ht="16.5" x14ac:dyDescent="0.3">
      <c r="A12" s="61" t="s">
        <v>8</v>
      </c>
      <c r="B12" s="62">
        <f>B6*B11</f>
        <v>1131</v>
      </c>
      <c r="C12" s="17"/>
      <c r="D12" s="17"/>
      <c r="E12" s="9"/>
      <c r="F12" s="9"/>
      <c r="G12" s="58" t="s">
        <v>16</v>
      </c>
      <c r="H12" s="60">
        <f>H9*0.025/12</f>
        <v>22864.583333333332</v>
      </c>
      <c r="K12" s="12"/>
      <c r="L12" s="22"/>
      <c r="M12" s="22"/>
      <c r="N12" s="22"/>
      <c r="O12" s="22"/>
      <c r="P12" s="22"/>
      <c r="Q12" s="22"/>
    </row>
    <row r="13" spans="1:17" ht="16.5" x14ac:dyDescent="0.3">
      <c r="A13" s="61" t="s">
        <v>9</v>
      </c>
      <c r="B13" s="62">
        <f>B6-B12</f>
        <v>1469</v>
      </c>
      <c r="C13" s="17"/>
      <c r="D13" s="17"/>
      <c r="E13" s="9"/>
      <c r="F13" s="9"/>
      <c r="G13" s="56"/>
      <c r="K13" s="12"/>
      <c r="L13" s="22"/>
      <c r="M13" s="22"/>
      <c r="N13" s="22"/>
      <c r="O13" s="22"/>
      <c r="P13" s="22"/>
      <c r="Q13" s="22"/>
    </row>
    <row r="14" spans="1:17" ht="16.5" x14ac:dyDescent="0.3">
      <c r="A14" s="61" t="s">
        <v>2</v>
      </c>
      <c r="B14" s="62">
        <f>B5</f>
        <v>23400</v>
      </c>
      <c r="C14" s="15"/>
      <c r="D14" s="15"/>
      <c r="E14" s="42" t="s">
        <v>28</v>
      </c>
      <c r="F14" s="42"/>
      <c r="K14" s="12"/>
      <c r="L14" s="22"/>
      <c r="M14" s="22"/>
      <c r="N14" s="22"/>
      <c r="O14" s="22">
        <f>N14*1.1</f>
        <v>0</v>
      </c>
      <c r="P14" s="22"/>
      <c r="Q14" s="22"/>
    </row>
    <row r="15" spans="1:17" ht="16.5" x14ac:dyDescent="0.3">
      <c r="A15" s="61" t="s">
        <v>10</v>
      </c>
      <c r="B15" s="62">
        <f>B14+B13</f>
        <v>24869</v>
      </c>
      <c r="C15" s="15"/>
      <c r="D15" s="15"/>
      <c r="E15" s="9">
        <v>569</v>
      </c>
      <c r="F15" s="9">
        <f>E15-E7</f>
        <v>130</v>
      </c>
      <c r="G15">
        <f>148+27+72+10+22+112+19+159</f>
        <v>569</v>
      </c>
      <c r="K15" s="12"/>
      <c r="L15" s="25"/>
      <c r="M15" s="25"/>
    </row>
    <row r="16" spans="1:17" ht="16.5" x14ac:dyDescent="0.3">
      <c r="A16" s="61" t="s">
        <v>21</v>
      </c>
      <c r="B16" s="65">
        <v>439</v>
      </c>
      <c r="C16" s="28"/>
      <c r="D16" s="14"/>
      <c r="E16" s="8"/>
      <c r="F16" s="8"/>
      <c r="I16" s="5"/>
      <c r="J16" s="5"/>
      <c r="K16" s="5"/>
      <c r="L16" s="6"/>
    </row>
    <row r="17" spans="1:14" ht="16.5" x14ac:dyDescent="0.3">
      <c r="A17" s="65" t="s">
        <v>11</v>
      </c>
      <c r="B17" s="66">
        <f>B15*B16</f>
        <v>10917491</v>
      </c>
      <c r="C17" s="19"/>
      <c r="D17" s="41"/>
      <c r="E17" s="37"/>
      <c r="F17" s="37"/>
      <c r="I17" s="5"/>
      <c r="J17" s="26"/>
      <c r="K17" s="5"/>
      <c r="L17" s="6"/>
      <c r="N17" s="6"/>
    </row>
    <row r="18" spans="1:14" ht="16.5" x14ac:dyDescent="0.3">
      <c r="A18" s="65" t="s">
        <v>27</v>
      </c>
      <c r="B18" s="66">
        <f>B17*0.98</f>
        <v>10699141.18</v>
      </c>
      <c r="C18" s="19"/>
      <c r="D18" s="41"/>
      <c r="E18" s="37"/>
      <c r="F18" s="37"/>
      <c r="I18" s="5"/>
      <c r="J18" s="26"/>
      <c r="K18" s="5"/>
      <c r="L18" s="6"/>
      <c r="N18" s="6"/>
    </row>
    <row r="19" spans="1:14" s="33" customFormat="1" ht="16.5" x14ac:dyDescent="0.3">
      <c r="A19" s="67" t="s">
        <v>24</v>
      </c>
      <c r="B19" s="68">
        <f>B17*0.8</f>
        <v>8733992.8000000007</v>
      </c>
      <c r="C19" s="29"/>
      <c r="D19" s="34"/>
      <c r="E19" s="36"/>
      <c r="F19" s="36"/>
      <c r="I19" s="30"/>
      <c r="J19" s="31"/>
      <c r="K19" s="30"/>
      <c r="L19" s="32"/>
      <c r="N19" s="32"/>
    </row>
    <row r="20" spans="1:14" s="33" customFormat="1" ht="16.5" x14ac:dyDescent="0.3">
      <c r="A20" s="67" t="s">
        <v>12</v>
      </c>
      <c r="B20" s="68">
        <f>576*B4</f>
        <v>1497600</v>
      </c>
      <c r="C20" s="34"/>
      <c r="D20" s="34"/>
      <c r="E20" s="36"/>
      <c r="F20" s="36"/>
      <c r="I20" s="32"/>
      <c r="J20" s="30"/>
    </row>
    <row r="21" spans="1:14" ht="16.5" x14ac:dyDescent="0.3">
      <c r="A21" s="65" t="s">
        <v>16</v>
      </c>
      <c r="B21" s="66">
        <v>40000</v>
      </c>
      <c r="C21" s="19"/>
      <c r="D21" s="41"/>
      <c r="E21" s="37"/>
      <c r="F21" s="37"/>
      <c r="I21" s="6"/>
      <c r="J21" s="5"/>
    </row>
    <row r="22" spans="1:14" x14ac:dyDescent="0.25">
      <c r="A22" s="24"/>
      <c r="B22" s="38"/>
      <c r="C22" s="24"/>
      <c r="D22" s="24"/>
      <c r="E22" s="40"/>
      <c r="F22" s="6"/>
    </row>
    <row r="23" spans="1:14" x14ac:dyDescent="0.25">
      <c r="B23" s="11"/>
      <c r="I23" s="6"/>
    </row>
    <row r="25" spans="1:14" x14ac:dyDescent="0.25">
      <c r="C25" t="s">
        <v>14</v>
      </c>
    </row>
    <row r="26" spans="1:14" s="33" customFormat="1" x14ac:dyDescent="0.25">
      <c r="B26" s="46" t="s">
        <v>15</v>
      </c>
      <c r="C26" s="47" t="s">
        <v>20</v>
      </c>
      <c r="D26" s="47" t="s">
        <v>26</v>
      </c>
      <c r="E26" s="47" t="s">
        <v>11</v>
      </c>
      <c r="F26" s="47" t="s">
        <v>17</v>
      </c>
      <c r="G26" s="47" t="s">
        <v>18</v>
      </c>
      <c r="H26" s="47" t="s">
        <v>19</v>
      </c>
      <c r="I26" s="47"/>
    </row>
    <row r="27" spans="1:14" s="33" customFormat="1" ht="17.25" x14ac:dyDescent="0.3">
      <c r="B27" s="46"/>
      <c r="C27" s="47">
        <v>700</v>
      </c>
      <c r="D27" s="47"/>
      <c r="E27" s="47">
        <v>13000000</v>
      </c>
      <c r="F27" s="48" t="e">
        <f t="shared" ref="F27:F30" si="0">E27/B27</f>
        <v>#DIV/0!</v>
      </c>
      <c r="G27" s="48">
        <f>E27/C27</f>
        <v>18571.428571428572</v>
      </c>
      <c r="H27" s="48" t="e">
        <f>E27/#REF!</f>
        <v>#REF!</v>
      </c>
      <c r="I27" s="47" t="e">
        <f>C27/B27</f>
        <v>#DIV/0!</v>
      </c>
      <c r="J27" s="13"/>
    </row>
    <row r="28" spans="1:14" s="33" customFormat="1" ht="17.25" x14ac:dyDescent="0.3">
      <c r="B28" s="46">
        <v>411</v>
      </c>
      <c r="C28" s="47"/>
      <c r="D28" s="47"/>
      <c r="E28" s="47">
        <v>9500000</v>
      </c>
      <c r="F28" s="48">
        <f t="shared" si="0"/>
        <v>23114.355231143552</v>
      </c>
      <c r="G28" s="48" t="e">
        <f>E28/C28</f>
        <v>#DIV/0!</v>
      </c>
      <c r="H28" s="48" t="e">
        <f>E28/D28</f>
        <v>#DIV/0!</v>
      </c>
      <c r="I28" s="47">
        <f>C28/B28</f>
        <v>0</v>
      </c>
      <c r="J28" s="13"/>
    </row>
    <row r="29" spans="1:14" s="33" customFormat="1" ht="17.25" x14ac:dyDescent="0.3">
      <c r="B29" s="46">
        <v>437</v>
      </c>
      <c r="C29" s="47">
        <f>B29*1.2</f>
        <v>524.4</v>
      </c>
      <c r="D29" s="47">
        <v>650</v>
      </c>
      <c r="E29" s="47">
        <v>11000000</v>
      </c>
      <c r="F29" s="48">
        <f t="shared" si="0"/>
        <v>25171.624713958809</v>
      </c>
      <c r="G29" s="48">
        <f>E29/C29</f>
        <v>20976.35392829901</v>
      </c>
      <c r="H29" s="48">
        <f>E29/D29</f>
        <v>16923.076923076922</v>
      </c>
      <c r="I29" s="47"/>
      <c r="J29" s="13"/>
    </row>
    <row r="30" spans="1:14" s="33" customFormat="1" x14ac:dyDescent="0.25">
      <c r="B30" s="46">
        <v>450</v>
      </c>
      <c r="C30" s="47">
        <f>B30*1.2</f>
        <v>540</v>
      </c>
      <c r="D30" s="47"/>
      <c r="E30" s="48">
        <v>12000000</v>
      </c>
      <c r="F30" s="48">
        <f t="shared" si="0"/>
        <v>26666.666666666668</v>
      </c>
      <c r="G30" s="48">
        <f t="shared" ref="G30" si="1">E30/C30</f>
        <v>22222.222222222223</v>
      </c>
      <c r="H30" s="48" t="e">
        <f>E30/D30</f>
        <v>#DIV/0!</v>
      </c>
      <c r="I30" s="47"/>
    </row>
    <row r="31" spans="1:14" s="33" customFormat="1" x14ac:dyDescent="0.25">
      <c r="B31" s="49"/>
      <c r="C31" s="50"/>
      <c r="D31" s="50"/>
      <c r="E31" s="51"/>
      <c r="F31" s="51"/>
      <c r="G31" s="51"/>
      <c r="H31" s="51"/>
      <c r="I31" s="50"/>
    </row>
    <row r="32" spans="1:14" s="33" customFormat="1" x14ac:dyDescent="0.25">
      <c r="B32" s="52" t="s">
        <v>25</v>
      </c>
    </row>
    <row r="33" spans="1:9" s="33" customFormat="1" ht="15.75" x14ac:dyDescent="0.25">
      <c r="A33" s="53">
        <f>38.48*10.764</f>
        <v>414.19871999999992</v>
      </c>
      <c r="B33" s="54">
        <v>8000000</v>
      </c>
      <c r="C33" s="47">
        <f t="shared" ref="C33:C39" si="2">B33/A33</f>
        <v>19314.4005853036</v>
      </c>
      <c r="D33" s="47">
        <f>A33/1.2</f>
        <v>345.16559999999993</v>
      </c>
      <c r="E33" s="48">
        <f>B33/D33</f>
        <v>23177.280702364318</v>
      </c>
      <c r="F33" s="47"/>
      <c r="G33" s="47"/>
      <c r="I33" s="32"/>
    </row>
    <row r="34" spans="1:9" s="33" customFormat="1" ht="15.75" x14ac:dyDescent="0.25">
      <c r="A34" s="53">
        <f>D34*1.2</f>
        <v>549.6</v>
      </c>
      <c r="B34" s="54">
        <v>10500000</v>
      </c>
      <c r="C34" s="47">
        <f t="shared" si="2"/>
        <v>19104.803493449781</v>
      </c>
      <c r="D34" s="47">
        <v>458</v>
      </c>
      <c r="E34" s="48">
        <f>B34/D34</f>
        <v>22925.764192139737</v>
      </c>
      <c r="F34" s="47"/>
      <c r="G34" s="47"/>
      <c r="I34" s="32"/>
    </row>
    <row r="35" spans="1:9" s="33" customFormat="1" ht="15.75" x14ac:dyDescent="0.25">
      <c r="A35" s="55"/>
      <c r="B35" s="52"/>
      <c r="C35" s="47" t="e">
        <f t="shared" si="2"/>
        <v>#DIV/0!</v>
      </c>
      <c r="E35" s="48"/>
      <c r="I35" s="32"/>
    </row>
    <row r="36" spans="1:9" s="33" customFormat="1" ht="15.75" x14ac:dyDescent="0.25">
      <c r="A36" s="55"/>
      <c r="B36" s="52"/>
      <c r="C36" s="47" t="e">
        <f t="shared" si="2"/>
        <v>#DIV/0!</v>
      </c>
      <c r="E36" s="48"/>
    </row>
    <row r="37" spans="1:9" x14ac:dyDescent="0.25">
      <c r="C37" s="50" t="e">
        <f t="shared" si="2"/>
        <v>#DIV/0!</v>
      </c>
    </row>
    <row r="38" spans="1:9" x14ac:dyDescent="0.25">
      <c r="C38" s="50" t="e">
        <f t="shared" si="2"/>
        <v>#DIV/0!</v>
      </c>
      <c r="E38" s="6"/>
    </row>
    <row r="39" spans="1:9" x14ac:dyDescent="0.25">
      <c r="C39" s="50" t="e">
        <f t="shared" si="2"/>
        <v>#DIV/0!</v>
      </c>
    </row>
    <row r="56" spans="3:5" x14ac:dyDescent="0.25">
      <c r="C56" s="6"/>
      <c r="D56" s="6"/>
      <c r="E5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L3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9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2025-01-18T07:34:16Z</dcterms:modified>
</cp:coreProperties>
</file>