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Kandivali (W)\Kamal Chandarkant Jadhav\"/>
    </mc:Choice>
  </mc:AlternateContent>
  <xr:revisionPtr revIDLastSave="0" documentId="13_ncr:1_{84116939-E806-4AD7-9698-E0C7AC64D1B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9" i="4" l="1"/>
  <c r="J18" i="4" l="1"/>
  <c r="P5" i="4" l="1"/>
  <c r="O18" i="4"/>
  <c r="R34" i="4" l="1"/>
  <c r="R25" i="4"/>
  <c r="R26" i="4"/>
  <c r="R27" i="4"/>
  <c r="R29" i="4"/>
  <c r="R30" i="4"/>
  <c r="R31" i="4"/>
  <c r="R32" i="4"/>
  <c r="R33" i="4"/>
  <c r="R24" i="4"/>
  <c r="R6" i="4"/>
  <c r="R4" i="4"/>
  <c r="R5" i="4"/>
  <c r="P4" i="4"/>
  <c r="I20" i="4"/>
  <c r="I29" i="4"/>
  <c r="P8" i="4" l="1"/>
  <c r="P7" i="4"/>
  <c r="P6" i="4"/>
  <c r="Q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<sst xmlns="http://schemas.openxmlformats.org/spreadsheetml/2006/main" count="120" uniqueCount="27">
  <si>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</si>
  <si>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</si>
  <si>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</si>
  <si>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</si>
  <si>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</si>
  <si>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</si>
  <si>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</si>
  <si>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</si>
  <si>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</si>
  <si>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</si>
  <si>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</si>
  <si>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</si>
  <si>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</si>
  <si>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371, 1st Floor, Building No 14, The Bhardwaj CHSL, New MIG Colony, Village - Bandra, Bandra East, </t>
  </si>
  <si>
    <t>rate</t>
  </si>
  <si>
    <t>fmv</t>
  </si>
  <si>
    <t>agreement  - 25.12.2020</t>
  </si>
  <si>
    <t>av</t>
  </si>
  <si>
    <t>sd</t>
  </si>
  <si>
    <t>rd</t>
  </si>
  <si>
    <t>22.10.24</t>
  </si>
  <si>
    <t>14.05.24</t>
  </si>
  <si>
    <t>19.04.24</t>
  </si>
  <si>
    <t>mca</t>
  </si>
  <si>
    <t>ca</t>
  </si>
  <si>
    <t>mc</t>
  </si>
  <si>
    <t>yoc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</si>
</sst>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344338</xdr:colOff>
      <xdr:row>23</xdr:row>
      <xdr:rowOff>152400</xdr:rowOff>
    </xdr:from>
    <xdr:to>
      <xdr:col>26</xdr:col>
      <xdr:colOff>581949</xdr:colOff>
      <xdr:row>60</xdr:row>
      <xdr:rowOff>96562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D557F-B52F-4B3C-808C-5296B5FA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5188" y="5105400"/>
          <a:ext cx="4923911" cy="69926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93A33-2FF2-4177-A84C-FDCB29FE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544107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30BC3-7332-4192-B36A-64B8F2A6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468907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87105-43FD-479C-938C-07A8D2D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191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B7C48-6911-47D8-A55A-6ED1BCBF4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515E7-E183-4432-97B2-91BA20475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E5D4F-4569-4DB2-9E07-6DB2D4562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794</v>
      </c>
      <c r="C2" s="4">
        <f>B2*1.2</f>
        <v>952.8</v>
      </c>
      <c r="D2" s="4">
        <f t="shared" ref="D2:D13" si="2">C2*1.2</f>
        <v>1143.3599999999999</v>
      </c>
      <c r="E2" s="5">
        <f t="shared" ref="E2:E13" si="3">R2</f>
        <v>37300000</v>
      </c>
      <c r="F2" s="10">
        <f t="shared" ref="F2:F13" si="4">ROUND((E2/B2),0)</f>
        <v>46977</v>
      </c>
      <c r="G2" s="10">
        <f t="shared" ref="G2:G13" si="5">ROUND((E2/C2),0)</f>
        <v>39148</v>
      </c>
      <c r="H2" s="10">
        <f t="shared" ref="H2:H13" si="6">ROUND((E2/D2),0)</f>
        <v>32623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794</v>
      </c>
      <c r="R2" s="2">
        <v>37300000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660</v>
      </c>
      <c r="C3" s="4">
        <f t="shared" ref="C3:C15" si="9">B3*1.2</f>
        <v>792</v>
      </c>
      <c r="D3" s="4">
        <f t="shared" si="2"/>
        <v>950.4</v>
      </c>
      <c r="E3" s="5">
        <f t="shared" si="3"/>
        <v>30000000</v>
      </c>
      <c r="F3" s="10">
        <f t="shared" si="4"/>
        <v>45455</v>
      </c>
      <c r="G3" s="10">
        <f t="shared" si="5"/>
        <v>37879</v>
      </c>
      <c r="H3" s="10">
        <f t="shared" si="6"/>
        <v>31566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660</v>
      </c>
      <c r="R3" s="2">
        <v>30000000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706.29779999999994</v>
      </c>
      <c r="C4" s="4">
        <f t="shared" si="9"/>
        <v>847.5573599999999</v>
      </c>
      <c r="D4" s="4">
        <f t="shared" si="2"/>
        <v>1017.0688319999998</v>
      </c>
      <c r="E4" s="5">
        <f t="shared" si="3"/>
        <v>22290000</v>
      </c>
      <c r="F4" s="15">
        <f t="shared" si="4"/>
        <v>31559</v>
      </c>
      <c r="G4" s="10">
        <f t="shared" si="5"/>
        <v>26299</v>
      </c>
      <c r="H4" s="10">
        <f t="shared" si="6"/>
        <v>21916</v>
      </c>
      <c r="I4" s="4" t="e">
        <f>#REF!</f>
        <v>#REF!</v>
      </c>
      <c r="J4" s="4">
        <f t="shared" si="7"/>
        <v>1</v>
      </c>
      <c r="O4">
        <v>0</v>
      </c>
      <c r="P4">
        <f>78.74*10.764</f>
        <v>847.5573599999999</v>
      </c>
      <c r="Q4">
        <f t="shared" ref="Q4:Q8" si="10">P4/1.2</f>
        <v>706.29779999999994</v>
      </c>
      <c r="R4" s="2">
        <f>21000000+1260000+30000</f>
        <v>22290000</v>
      </c>
      <c r="S4" s="8">
        <v>1</v>
      </c>
      <c r="T4" s="8" t="s">
        <v>20</v>
      </c>
    </row>
    <row r="5" spans="1:20" x14ac:dyDescent="0.25">
      <c r="A5" s="4">
        <f t="shared" si="0"/>
        <v>0</v>
      </c>
      <c r="B5" s="4">
        <f t="shared" si="1"/>
        <v>706</v>
      </c>
      <c r="C5" s="4">
        <f t="shared" si="9"/>
        <v>847.19999999999993</v>
      </c>
      <c r="D5" s="4">
        <f t="shared" si="2"/>
        <v>1016.6399999999999</v>
      </c>
      <c r="E5" s="5">
        <f t="shared" si="3"/>
        <v>22290000</v>
      </c>
      <c r="F5" s="15">
        <f t="shared" si="4"/>
        <v>31572</v>
      </c>
      <c r="G5" s="10">
        <f t="shared" si="5"/>
        <v>26310</v>
      </c>
      <c r="H5" s="10">
        <f t="shared" si="6"/>
        <v>21925</v>
      </c>
      <c r="I5" s="4" t="e">
        <f>#REF!</f>
        <v>#REF!</v>
      </c>
      <c r="J5" s="4">
        <f t="shared" si="7"/>
        <v>6</v>
      </c>
      <c r="O5">
        <v>0</v>
      </c>
      <c r="P5">
        <f t="shared" si="8"/>
        <v>0</v>
      </c>
      <c r="Q5">
        <v>706</v>
      </c>
      <c r="R5" s="2">
        <f>21000000+1260000+30000</f>
        <v>22290000</v>
      </c>
      <c r="S5" s="8">
        <v>6</v>
      </c>
      <c r="T5" s="8" t="s">
        <v>21</v>
      </c>
    </row>
    <row r="6" spans="1:20" x14ac:dyDescent="0.25">
      <c r="A6" s="4">
        <f t="shared" si="0"/>
        <v>0</v>
      </c>
      <c r="B6" s="4">
        <f t="shared" si="1"/>
        <v>706</v>
      </c>
      <c r="C6" s="4">
        <f t="shared" si="9"/>
        <v>847.19999999999993</v>
      </c>
      <c r="D6" s="4">
        <f t="shared" si="2"/>
        <v>1016.6399999999999</v>
      </c>
      <c r="E6" s="5">
        <f t="shared" si="3"/>
        <v>24410000</v>
      </c>
      <c r="F6" s="10">
        <f t="shared" si="4"/>
        <v>34575</v>
      </c>
      <c r="G6" s="10">
        <f t="shared" si="5"/>
        <v>28813</v>
      </c>
      <c r="H6" s="10">
        <f t="shared" si="6"/>
        <v>24010</v>
      </c>
      <c r="I6" s="4" t="e">
        <f>#REF!</f>
        <v>#REF!</v>
      </c>
      <c r="J6" s="4">
        <f t="shared" si="7"/>
        <v>5</v>
      </c>
      <c r="O6">
        <v>0</v>
      </c>
      <c r="P6">
        <f t="shared" si="8"/>
        <v>0</v>
      </c>
      <c r="Q6">
        <v>706</v>
      </c>
      <c r="R6" s="2">
        <f>23000000+1380000+30000</f>
        <v>24410000</v>
      </c>
      <c r="S6" s="8">
        <v>5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850</v>
      </c>
      <c r="C7" s="4">
        <f t="shared" si="9"/>
        <v>1020</v>
      </c>
      <c r="D7" s="4">
        <f t="shared" si="2"/>
        <v>1224</v>
      </c>
      <c r="E7" s="5">
        <f t="shared" si="3"/>
        <v>35000000</v>
      </c>
      <c r="F7" s="15">
        <f t="shared" si="4"/>
        <v>41176</v>
      </c>
      <c r="G7" s="10">
        <f t="shared" si="5"/>
        <v>34314</v>
      </c>
      <c r="H7" s="10">
        <f t="shared" si="6"/>
        <v>28595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850</v>
      </c>
      <c r="R7" s="2">
        <v>35000000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269</v>
      </c>
      <c r="C8" s="4">
        <f t="shared" si="9"/>
        <v>322.8</v>
      </c>
      <c r="D8" s="4">
        <f t="shared" si="2"/>
        <v>387.36</v>
      </c>
      <c r="E8" s="5">
        <f t="shared" si="3"/>
        <v>0</v>
      </c>
      <c r="F8" s="10">
        <f t="shared" si="4"/>
        <v>0</v>
      </c>
      <c r="G8" s="10">
        <f t="shared" si="5"/>
        <v>0</v>
      </c>
      <c r="H8" s="10">
        <f t="shared" si="6"/>
        <v>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269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H16" t="s">
        <v>13</v>
      </c>
    </row>
    <row r="18" spans="7:24" x14ac:dyDescent="0.25">
      <c r="H18" t="s">
        <v>24</v>
      </c>
      <c r="I18">
        <v>706</v>
      </c>
      <c r="J18">
        <f>65.58*10.764</f>
        <v>705.90311999999994</v>
      </c>
      <c r="O18">
        <f>65.61*10.764</f>
        <v>706.2260399999999</v>
      </c>
    </row>
    <row r="19" spans="7:24" x14ac:dyDescent="0.25">
      <c r="H19" t="s">
        <v>14</v>
      </c>
      <c r="I19">
        <v>32000</v>
      </c>
      <c r="O19">
        <f>O18*1.2</f>
        <v>847.47124799999983</v>
      </c>
    </row>
    <row r="20" spans="7:24" x14ac:dyDescent="0.25">
      <c r="H20" t="s">
        <v>15</v>
      </c>
      <c r="I20">
        <f>I19*I18</f>
        <v>22592000</v>
      </c>
    </row>
    <row r="22" spans="7:24" x14ac:dyDescent="0.25">
      <c r="G22" s="6"/>
      <c r="H22" s="6"/>
    </row>
    <row r="23" spans="7:24" x14ac:dyDescent="0.25">
      <c r="P23" t="s">
        <v>23</v>
      </c>
      <c r="V23" t="s">
        <v>26</v>
      </c>
    </row>
    <row r="24" spans="7:24" x14ac:dyDescent="0.25">
      <c r="P24" s="11">
        <v>11.07</v>
      </c>
      <c r="Q24" s="11">
        <v>3.44</v>
      </c>
      <c r="R24" s="13">
        <f>Q24*P24</f>
        <v>38.080800000000004</v>
      </c>
      <c r="T24" s="11"/>
      <c r="U24" s="11"/>
      <c r="V24" s="11"/>
      <c r="W24" s="11"/>
      <c r="X24" s="11"/>
    </row>
    <row r="25" spans="7:24" x14ac:dyDescent="0.25">
      <c r="H25" t="s">
        <v>16</v>
      </c>
      <c r="P25" s="11">
        <v>9.8000000000000007</v>
      </c>
      <c r="Q25" s="14">
        <v>7.9</v>
      </c>
      <c r="R25" s="13">
        <f t="shared" ref="R25:R33" si="23">Q25*P25</f>
        <v>77.420000000000016</v>
      </c>
      <c r="T25" s="14"/>
      <c r="U25" s="14"/>
      <c r="V25" s="11"/>
      <c r="W25" s="11"/>
      <c r="X25" s="11"/>
    </row>
    <row r="26" spans="7:24" x14ac:dyDescent="0.25">
      <c r="H26" t="s">
        <v>17</v>
      </c>
      <c r="I26" s="16">
        <v>11000000</v>
      </c>
      <c r="P26" s="11">
        <v>11.95</v>
      </c>
      <c r="Q26" s="11">
        <v>9.32</v>
      </c>
      <c r="R26" s="13">
        <f t="shared" si="23"/>
        <v>111.374</v>
      </c>
      <c r="T26" s="11"/>
      <c r="U26" s="11"/>
      <c r="V26" s="11"/>
      <c r="W26" s="11"/>
      <c r="X26" s="11"/>
    </row>
    <row r="27" spans="7:24" x14ac:dyDescent="0.25">
      <c r="H27" t="s">
        <v>18</v>
      </c>
      <c r="I27" s="16">
        <v>221500</v>
      </c>
      <c r="P27" s="11">
        <v>12.12</v>
      </c>
      <c r="Q27" s="11">
        <v>11.73</v>
      </c>
      <c r="R27" s="13">
        <f t="shared" si="23"/>
        <v>142.16759999999999</v>
      </c>
      <c r="T27" s="11"/>
      <c r="U27" s="11"/>
      <c r="V27" s="11"/>
      <c r="W27" s="11"/>
      <c r="X27" s="11"/>
    </row>
    <row r="28" spans="7:24" x14ac:dyDescent="0.25">
      <c r="H28" t="s">
        <v>19</v>
      </c>
      <c r="I28" s="16">
        <v>30000</v>
      </c>
      <c r="P28" s="11"/>
      <c r="Q28" s="11"/>
      <c r="R28" s="13">
        <v>18</v>
      </c>
      <c r="T28" s="12"/>
      <c r="U28" s="12"/>
      <c r="V28" s="11"/>
      <c r="W28" s="11"/>
      <c r="X28" s="11"/>
    </row>
    <row r="29" spans="7:24" x14ac:dyDescent="0.25">
      <c r="I29" s="16">
        <f>SUM(I26:I28)</f>
        <v>11251500</v>
      </c>
      <c r="P29" s="11">
        <v>9.4</v>
      </c>
      <c r="Q29" s="11">
        <v>3.57</v>
      </c>
      <c r="R29" s="13">
        <f t="shared" si="23"/>
        <v>33.558</v>
      </c>
      <c r="T29" s="11"/>
      <c r="U29" s="11"/>
      <c r="V29" s="11"/>
      <c r="W29" s="11"/>
      <c r="X29" s="11"/>
    </row>
    <row r="30" spans="7:24" x14ac:dyDescent="0.25">
      <c r="H30" t="s">
        <v>25</v>
      </c>
      <c r="I30" s="16">
        <v>11055472</v>
      </c>
      <c r="P30" s="11">
        <v>4.4000000000000004</v>
      </c>
      <c r="Q30" s="11">
        <v>1.05</v>
      </c>
      <c r="R30" s="13">
        <f t="shared" si="23"/>
        <v>4.620000000000001</v>
      </c>
      <c r="T30" s="11"/>
      <c r="U30" s="11"/>
      <c r="V30" s="11"/>
      <c r="W30" s="11"/>
      <c r="X30" s="11"/>
    </row>
    <row r="31" spans="7:24" x14ac:dyDescent="0.25">
      <c r="P31" s="11">
        <v>6.9</v>
      </c>
      <c r="Q31" s="11">
        <v>4.24</v>
      </c>
      <c r="R31" s="13">
        <f t="shared" si="23"/>
        <v>29.256000000000004</v>
      </c>
      <c r="T31" s="11"/>
      <c r="U31" s="11"/>
      <c r="V31" s="11"/>
      <c r="W31" s="11"/>
      <c r="X31" s="11"/>
    </row>
    <row r="32" spans="7:24" x14ac:dyDescent="0.25">
      <c r="P32" s="11">
        <v>12.04</v>
      </c>
      <c r="Q32" s="11">
        <v>11.8</v>
      </c>
      <c r="R32" s="13">
        <f t="shared" si="23"/>
        <v>142.072</v>
      </c>
      <c r="S32" s="6"/>
      <c r="T32" s="11"/>
      <c r="U32" s="11"/>
      <c r="V32" s="11"/>
      <c r="W32" s="11"/>
      <c r="X32" s="11"/>
    </row>
    <row r="33" spans="16:24" x14ac:dyDescent="0.25">
      <c r="P33" s="11">
        <v>11.45</v>
      </c>
      <c r="Q33" s="11">
        <v>12.19</v>
      </c>
      <c r="R33" s="13">
        <f t="shared" si="23"/>
        <v>139.57549999999998</v>
      </c>
      <c r="S33" s="6"/>
      <c r="T33" s="11"/>
      <c r="U33" s="11"/>
      <c r="V33" s="11"/>
      <c r="W33" s="11"/>
      <c r="X33" s="11"/>
    </row>
    <row r="34" spans="16:24" x14ac:dyDescent="0.25">
      <c r="Q34" s="11"/>
      <c r="R34" s="11">
        <f>SUM(R24:R33)</f>
        <v>736.12390000000005</v>
      </c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2025-01-20T05:37:52Z</dcterms:modified>
</cp:coreProperties>
</file>