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M\T M C Branch Thane\Meenakshi Mahesh Dabhane\"/>
    </mc:Choice>
  </mc:AlternateContent>
  <xr:revisionPtr revIDLastSave="0" documentId="13_ncr:1_{BFB0357B-DADA-4FDB-AF19-0D556FA15277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4" l="1"/>
  <c r="G30" i="4" l="1"/>
  <c r="Q2" i="4"/>
  <c r="C12" i="25" l="1"/>
  <c r="C5" i="25" l="1"/>
  <c r="C4" i="25"/>
  <c r="C3" i="25"/>
  <c r="Q3" i="4"/>
  <c r="B3" i="4" s="1"/>
  <c r="C3" i="4" s="1"/>
  <c r="D3" i="4" s="1"/>
  <c r="P4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<sst xmlns="http://schemas.openxmlformats.org/spreadsheetml/2006/main" count="129" uniqueCount="87">
  <si>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</si>
  <si>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</si>
  <si>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</si>
  <si>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</si>
  <si>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</si>
  <si>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</si>
  <si>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</si>
  <si>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</si>
  <si>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</si>
  <si>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</si>
  <si>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</si>
  <si>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</si>
  <si>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</si>
  <si>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</si>
  <si>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</si>
  <si>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</si>
  <si>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</si>
  <si>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</si>
  <si>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</si>
  <si>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</si>
  <si>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</si>
  <si>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</si>
  <si>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</si>
  <si>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</si>
  <si>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</si>
  <si>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</si>
  <si>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</si>
  <si>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</si>
  <si>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</si>
  <si>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</si>
  <si>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</si>
  <si>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</si>
  <si>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</si>
  <si>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</si>
  <si>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</si>
  <si>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</si>
  <si>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</si>
  <si>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</si>
  <si>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</si>
  <si>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</si>
  <si>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</si>
  <si>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</si>
  <si>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</si>
  <si>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</si>
  <si>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</si>
  <si>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</si>
  <si>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</si>
  <si>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</si>
  <si>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</si>
  <si>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</si>
  <si>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</si>
  <si>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</si>
  <si>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</si>
  <si>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</si>
  <si>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</si>
  <si>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</si>
  <si>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</si>
  <si>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</si>
  <si>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</si>
  <si>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</si>
  <si>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</si>
  <si>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</si>
  <si>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</si>
  <si>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</si>
  <si>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</si>
  <si>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</si>
  <si>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</si>
  <si>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</si>
  <si>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</si>
  <si>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</si>
  <si>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</si>
  <si>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</si>
  <si>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</si>
  <si>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</si>
  <si>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</si>
  <si>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</si>
  <si>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</si>
  <si>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</si>
  <si>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</si>
  <si>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</si>
  <si>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</si>
  <si>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</si>
  <si>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</si>
  <si>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</si>
  <si>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02.01.2025</t>
  </si>
  <si>
    <t>IGR-21.05.24</t>
  </si>
  <si>
    <t>IGR-29.04.24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</si>
</sst>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EFEAEE-B3C7-45CC-A088-1127222D5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72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344139</xdr:colOff>
      <xdr:row>46</xdr:row>
      <xdr:rowOff>77434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88A13-E758-4288-B9A2-A6ED39D81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78539" cy="8840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487034</xdr:colOff>
      <xdr:row>46</xdr:row>
      <xdr:rowOff>20276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588EB-5659-4776-A431-08B3C66E4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21434" cy="8783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63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537D48-EA9B-465B-B0D4-AA984C6C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1158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224765.86999999997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254165.86999999997</v>
      </c>
      <c r="D9" s="51" t="s">
        <v>62</v>
      </c>
      <c r="E9" s="52">
        <f>C9/10.764</f>
        <v>23612.585470085469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1995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30</v>
      </c>
      <c r="D13" s="58">
        <f>D12-C13</f>
        <v>70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15000</v>
      </c>
      <c r="C3" s="19" t="s">
        <v>76</v>
      </c>
      <c r="D3" s="6" t="s">
        <v>72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12500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30</v>
      </c>
      <c r="C7" s="20">
        <v>2025</v>
      </c>
    </row>
    <row r="8" spans="1:4" x14ac:dyDescent="0.25">
      <c r="A8" s="13" t="s">
        <v>18</v>
      </c>
      <c r="B8" s="20">
        <f>B9-B7</f>
        <v>30</v>
      </c>
      <c r="C8" s="20">
        <v>1995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45</v>
      </c>
      <c r="C10" s="20"/>
    </row>
    <row r="11" spans="1:4" x14ac:dyDescent="0.25">
      <c r="A11" s="13"/>
      <c r="B11" s="21">
        <f>B10%</f>
        <v>0.45</v>
      </c>
      <c r="C11" s="21"/>
    </row>
    <row r="12" spans="1:4" x14ac:dyDescent="0.25">
      <c r="A12" s="13" t="s">
        <v>21</v>
      </c>
      <c r="B12" s="16">
        <f>B6*B11</f>
        <v>1125</v>
      </c>
      <c r="C12" s="19"/>
    </row>
    <row r="13" spans="1:4" x14ac:dyDescent="0.25">
      <c r="A13" s="13" t="s">
        <v>22</v>
      </c>
      <c r="B13" s="16">
        <f>B6-B12</f>
        <v>1375</v>
      </c>
      <c r="C13" s="19"/>
    </row>
    <row r="14" spans="1:4" x14ac:dyDescent="0.25">
      <c r="A14" s="13" t="s">
        <v>15</v>
      </c>
      <c r="B14" s="16">
        <f>B5</f>
        <v>12500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13875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665</v>
      </c>
      <c r="C18" s="20"/>
    </row>
    <row r="19" spans="1:4" x14ac:dyDescent="0.25">
      <c r="A19" s="13" t="s">
        <v>74</v>
      </c>
      <c r="B19" s="24">
        <f>B18*B16</f>
        <v>9226875</v>
      </c>
      <c r="C19" s="65"/>
      <c r="D19" s="58"/>
    </row>
    <row r="20" spans="1:4" x14ac:dyDescent="0.25">
      <c r="A20" s="13" t="s">
        <v>24</v>
      </c>
      <c r="B20" s="25">
        <f>B19*90%</f>
        <v>8304187.5</v>
      </c>
      <c r="C20" s="24"/>
      <c r="D20" s="58"/>
    </row>
    <row r="21" spans="1:4" x14ac:dyDescent="0.25">
      <c r="A21" s="13" t="s">
        <v>25</v>
      </c>
      <c r="B21" s="25">
        <f>B19*80%</f>
        <v>7381500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1662500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19222.65625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S12" sqref="S1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541.66666666666674</v>
      </c>
      <c r="C2" s="4">
        <f t="shared" ref="C2:C16" si="1">B2*1.2</f>
        <v>650.00000000000011</v>
      </c>
      <c r="D2" s="4">
        <f t="shared" ref="D2:D16" si="2">C2*1.2</f>
        <v>780.00000000000011</v>
      </c>
      <c r="E2" s="5">
        <f t="shared" ref="E2:E16" si="3">R2</f>
        <v>7100000</v>
      </c>
      <c r="F2" s="4">
        <f t="shared" ref="F2:F15" si="4">ROUND((E2/B2),0)</f>
        <v>13108</v>
      </c>
      <c r="G2" s="4">
        <f t="shared" ref="G2:G15" si="5">ROUND((E2/C2),0)</f>
        <v>10923</v>
      </c>
      <c r="H2" s="4">
        <f t="shared" ref="H2:H15" si="6">ROUND((E2/D2),0)</f>
        <v>9103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650</v>
      </c>
      <c r="Q2">
        <f t="shared" ref="Q2:Q10" si="9">P2/1.2</f>
        <v>541.66666666666674</v>
      </c>
      <c r="R2" s="2">
        <v>7100000</v>
      </c>
      <c r="S2" s="2" t="s">
        <v>85</v>
      </c>
    </row>
    <row r="3" spans="1:19" x14ac:dyDescent="0.25">
      <c r="A3" s="4">
        <v>2</v>
      </c>
      <c r="B3" s="4">
        <f t="shared" si="0"/>
        <v>793.33333333333337</v>
      </c>
      <c r="C3" s="4">
        <f t="shared" si="1"/>
        <v>952</v>
      </c>
      <c r="D3" s="4">
        <f t="shared" si="2"/>
        <v>1142.3999999999999</v>
      </c>
      <c r="E3" s="5">
        <f t="shared" si="3"/>
        <v>15000000</v>
      </c>
      <c r="F3" s="4">
        <f t="shared" si="4"/>
        <v>18908</v>
      </c>
      <c r="G3" s="67">
        <f t="shared" si="5"/>
        <v>15756</v>
      </c>
      <c r="H3" s="67">
        <f t="shared" si="6"/>
        <v>13130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v>952</v>
      </c>
      <c r="Q3" s="68">
        <f t="shared" si="9"/>
        <v>793.33333333333337</v>
      </c>
      <c r="R3" s="69">
        <v>15000000</v>
      </c>
      <c r="S3" s="2"/>
    </row>
    <row r="4" spans="1:19" x14ac:dyDescent="0.25">
      <c r="A4" s="4">
        <v>3</v>
      </c>
      <c r="B4" s="4">
        <f t="shared" si="0"/>
        <v>650</v>
      </c>
      <c r="C4" s="4">
        <f t="shared" si="1"/>
        <v>780</v>
      </c>
      <c r="D4" s="4">
        <f t="shared" si="2"/>
        <v>936</v>
      </c>
      <c r="E4" s="5">
        <f t="shared" si="3"/>
        <v>12700000</v>
      </c>
      <c r="F4" s="4">
        <f t="shared" si="4"/>
        <v>19538</v>
      </c>
      <c r="G4" s="67">
        <f t="shared" si="5"/>
        <v>16282</v>
      </c>
      <c r="H4" s="67">
        <f t="shared" si="6"/>
        <v>13568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 t="shared" ref="P3:P10" si="10">O4/1.2</f>
        <v>0</v>
      </c>
      <c r="Q4" s="68">
        <v>650</v>
      </c>
      <c r="R4" s="69">
        <v>12700000</v>
      </c>
      <c r="S4" s="2"/>
    </row>
    <row r="5" spans="1:19" x14ac:dyDescent="0.25">
      <c r="A5" s="4">
        <v>4</v>
      </c>
      <c r="B5" s="4">
        <f t="shared" si="0"/>
        <v>539</v>
      </c>
      <c r="C5" s="4">
        <f t="shared" si="1"/>
        <v>646.79999999999995</v>
      </c>
      <c r="D5" s="4">
        <f t="shared" si="2"/>
        <v>776.16</v>
      </c>
      <c r="E5" s="5">
        <f t="shared" si="3"/>
        <v>8500000</v>
      </c>
      <c r="F5" s="4">
        <f t="shared" si="4"/>
        <v>15770</v>
      </c>
      <c r="G5" s="67">
        <f t="shared" si="5"/>
        <v>13142</v>
      </c>
      <c r="H5" s="67">
        <f t="shared" si="6"/>
        <v>10951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f t="shared" si="10"/>
        <v>0</v>
      </c>
      <c r="Q5" s="68">
        <v>539</v>
      </c>
      <c r="R5" s="69">
        <v>8500000</v>
      </c>
      <c r="S5" s="2" t="s">
        <v>86</v>
      </c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 t="s">
        <v>84</v>
      </c>
      <c r="F28" s="45" t="s">
        <v>71</v>
      </c>
      <c r="G28" s="45">
        <v>500</v>
      </c>
    </row>
    <row r="29" spans="1:19" s="9" customFormat="1" x14ac:dyDescent="0.25">
      <c r="C29" s="60" t="s">
        <v>1</v>
      </c>
      <c r="D29" s="60">
        <v>7000000</v>
      </c>
      <c r="F29" s="45" t="s">
        <v>72</v>
      </c>
      <c r="G29" s="45">
        <v>665</v>
      </c>
      <c r="H29" s="9">
        <f>G29/G28</f>
        <v>1.33</v>
      </c>
    </row>
    <row r="30" spans="1:19" s="9" customFormat="1" x14ac:dyDescent="0.25">
      <c r="F30" s="45" t="s">
        <v>73</v>
      </c>
      <c r="G30" s="45">
        <f>11000*1.2</f>
        <v>13200</v>
      </c>
    </row>
    <row r="31" spans="1:19" s="9" customFormat="1" x14ac:dyDescent="0.25">
      <c r="C31" s="63"/>
      <c r="D31" s="63"/>
      <c r="F31" s="63" t="s">
        <v>74</v>
      </c>
      <c r="G31" s="63">
        <f>G29*G30</f>
        <v>8778000</v>
      </c>
      <c r="H31" s="9">
        <f>G31/D29</f>
        <v>1.254</v>
      </c>
    </row>
    <row r="32" spans="1:19" s="9" customFormat="1" x14ac:dyDescent="0.25">
      <c r="C32" s="63"/>
      <c r="D32" s="63"/>
      <c r="F32" s="63" t="s">
        <v>24</v>
      </c>
      <c r="G32" s="63">
        <f>G31*90%</f>
        <v>7900200</v>
      </c>
    </row>
    <row r="33" spans="3:7" s="9" customFormat="1" x14ac:dyDescent="0.25">
      <c r="C33" s="63"/>
      <c r="D33" s="63"/>
      <c r="F33" s="63" t="s">
        <v>25</v>
      </c>
      <c r="G33" s="63">
        <f>G31*80%</f>
        <v>7022400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>
      <selection activeCell="S14" sqref="S14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5" zoomScaleNormal="100" workbookViewId="0">
      <selection activeCell="R49" sqref="R49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2025-01-16T06:40:23Z</dcterms:modified>
</cp:coreProperties>
</file>