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Vile Parle West\Umesh Naran Choudhary\"/>
    </mc:Choice>
  </mc:AlternateContent>
  <xr:revisionPtr revIDLastSave="0" documentId="13_ncr:1_{797ECA1C-7848-4736-832E-41C3360F27B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1" i="4" l="1"/>
  <c r="O33" i="4" l="1"/>
  <c r="P32" i="4" l="1"/>
  <c r="P31" i="4"/>
  <c r="P30" i="4"/>
  <c r="P29" i="4"/>
  <c r="P28" i="4"/>
  <c r="P27" i="4"/>
  <c r="P26" i="4"/>
  <c r="P25" i="4"/>
  <c r="P33" i="4" l="1"/>
  <c r="V12" i="4"/>
  <c r="V13" i="4"/>
  <c r="V14" i="4"/>
  <c r="V15" i="4"/>
  <c r="V10" i="4"/>
  <c r="I33" i="4"/>
  <c r="I37" i="4"/>
  <c r="T12" i="4"/>
  <c r="U12" i="4" s="1"/>
  <c r="Q12" i="4"/>
  <c r="U14" i="4"/>
  <c r="U13" i="4"/>
  <c r="U11" i="4"/>
  <c r="V11" i="4" s="1"/>
  <c r="T11" i="4"/>
  <c r="U10" i="4"/>
  <c r="T10" i="4"/>
  <c r="G20" i="4"/>
  <c r="G22" i="4" s="1"/>
  <c r="H22" i="4" s="1"/>
  <c r="N19" i="4"/>
  <c r="J19" i="4"/>
  <c r="H18" i="4"/>
  <c r="I30" i="4"/>
  <c r="P12" i="4" l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<sst xmlns="http://schemas.openxmlformats.org/spreadsheetml/2006/main" count="31" uniqueCount="28">
  <si>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</si>
  <si>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</si>
  <si>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</si>
  <si>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</si>
  <si>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</si>
  <si>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</si>
  <si>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</si>
  <si>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</si>
  <si>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</si>
  <si>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</si>
  <si>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</si>
  <si>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</si>
  <si>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</si>
  <si>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- 28.09.2017</t>
  </si>
  <si>
    <t>av</t>
  </si>
  <si>
    <t>sd</t>
  </si>
  <si>
    <t>rd</t>
  </si>
  <si>
    <t>ca</t>
  </si>
  <si>
    <t>1 car parking</t>
  </si>
  <si>
    <t>ratee</t>
  </si>
  <si>
    <t>fmv</t>
  </si>
  <si>
    <t>bua</t>
  </si>
  <si>
    <t>Previous report  = 04.11.23</t>
  </si>
  <si>
    <t>Flat No. 10, 4th Floor, Wing - B, Airline CHSL, 127 upper east, Prabhat Colony Road No 2, Sen Nagar , Near Reliance Energey, Prabhat COlony, Santacruz East</t>
  </si>
  <si>
    <t>36000 on ca</t>
  </si>
  <si>
    <t>mca</t>
  </si>
  <si>
    <t>Required RV - 2.40 cr.</t>
  </si>
  <si>
    <t>oc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</si>
</sst>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3" fontId="0" fillId="0" borderId="0" xfId="1" applyFont="1"/>
    <xf numFmtId="4" fontId="0" fillId="3" borderId="0" xfId="0" applyNumberFormat="1" applyFill="1"/>
    <xf numFmtId="43" fontId="0" fillId="0" borderId="0" xfId="0" applyNumberFormat="1"/>
    <xf numFmtId="4" fontId="1" fillId="3" borderId="0" xfId="0" applyNumberFormat="1" applyFont="1" applyFill="1"/>
    <xf numFmtId="0" fontId="1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281755</xdr:colOff>
      <xdr:row>20</xdr:row>
      <xdr:rowOff>133349</xdr:rowOff>
    </xdr:from>
    <xdr:to>
      <xdr:col>23</xdr:col>
      <xdr:colOff>10589</xdr:colOff>
      <xdr:row>33</xdr:row>
      <xdr:rowOff>95908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0AAEDA-5786-40C5-B60E-D7F21F63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40105" y="4514849"/>
          <a:ext cx="3938884" cy="2439059"/>
        </a:xfrm>
        <a:prstGeom prst="rect">
          <a:avLst/>
        </a:prstGeom>
      </xdr:spPr>
    </xdr:pic>
    <xdr:clientData/>
  </xdr:twoCellAnchor>
  <xdr:twoCellAnchor editAs="oneCell">
    <xdr:from>
      <xdr:col>22</xdr:col>
      <xdr:colOff>286855</xdr:colOff>
      <xdr:row>21</xdr:row>
      <xdr:rowOff>66675</xdr:rowOff>
    </xdr:from>
    <xdr:to>
      <xdr:col>31</xdr:col>
      <xdr:colOff>323850</xdr:colOff>
      <xdr:row>55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E672C-5F2B-4F58-A5D5-7E3320DE4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45655" y="4638675"/>
          <a:ext cx="5523395" cy="6496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4C7F70-D853-4F26-8E89-0755040C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7602C5-3312-48FB-B0D1-425A5C829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10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15</xdr:col>
      <xdr:colOff>238125</xdr:colOff>
      <xdr:row>53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FD2EC-CA7E-4AA5-A2E5-694A8548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7553325" cy="10039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20329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5B47CA-B7F1-4741-8B28-96F38B55A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64329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0</xdr:rowOff>
    </xdr:from>
    <xdr:to>
      <xdr:col>15</xdr:col>
      <xdr:colOff>77447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154E5-7DF0-4B6E-8375-B41787111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0"/>
          <a:ext cx="8935697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59007-E0B2-4C24-8C33-9E7BD290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877004-978F-4B50-AA3F-E5080C66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668AF-6A52-4F09-A95F-A49F840F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60F69-DA49-4A72-B503-D7563F12C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937A0A-3E31-4CC4-A867-FF4EC14E5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8564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1A92D-97E9-4CAC-9BAA-FAFD6C915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C1" zoomScaleNormal="100" workbookViewId="0">
      <selection activeCell="Q11" sqref="Q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6" customWidth="1"/>
    <col min="10" max="10" width="9.85546875" customWidth="1"/>
    <col min="11" max="13" width="9.140625" hidden="1" customWidth="1"/>
    <col min="14" max="14" width="6.140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1100</v>
      </c>
      <c r="C2" s="4">
        <f>B2*1.2</f>
        <v>1320</v>
      </c>
      <c r="D2" s="4">
        <f t="shared" ref="D2:D13" si="2">C2*1.2</f>
        <v>1584</v>
      </c>
      <c r="E2" s="18">
        <f t="shared" ref="E2:E13" si="3">R2</f>
        <v>39900000</v>
      </c>
      <c r="F2" s="10">
        <f t="shared" ref="F2:F13" si="4">ROUND((E2/B2),0)</f>
        <v>36273</v>
      </c>
      <c r="G2" s="10">
        <f t="shared" ref="G2:G13" si="5">ROUND((E2/C2),0)</f>
        <v>30227</v>
      </c>
      <c r="H2" s="10">
        <f t="shared" ref="H2:H13" si="6">ROUND((E2/D2),0)</f>
        <v>25189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1100</v>
      </c>
      <c r="R2" s="2">
        <v>39900000</v>
      </c>
      <c r="S2" s="8"/>
      <c r="T2" s="8"/>
    </row>
    <row r="3" spans="1:22" x14ac:dyDescent="0.25">
      <c r="A3" s="4">
        <f t="shared" si="0"/>
        <v>0</v>
      </c>
      <c r="B3" s="4">
        <f t="shared" si="1"/>
        <v>745</v>
      </c>
      <c r="C3" s="4">
        <f t="shared" ref="C3:C15" si="9">B3*1.2</f>
        <v>894</v>
      </c>
      <c r="D3" s="4">
        <f t="shared" si="2"/>
        <v>1072.8</v>
      </c>
      <c r="E3" s="18">
        <f t="shared" si="3"/>
        <v>31500000</v>
      </c>
      <c r="F3" s="10">
        <f t="shared" si="4"/>
        <v>42282</v>
      </c>
      <c r="G3" s="10">
        <f t="shared" si="5"/>
        <v>35235</v>
      </c>
      <c r="H3" s="10">
        <f t="shared" si="6"/>
        <v>29362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745</v>
      </c>
      <c r="R3" s="2">
        <v>31500000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741</v>
      </c>
      <c r="C4" s="4">
        <f t="shared" si="9"/>
        <v>889.19999999999993</v>
      </c>
      <c r="D4" s="4">
        <f t="shared" si="2"/>
        <v>1067.04</v>
      </c>
      <c r="E4" s="18">
        <f t="shared" si="3"/>
        <v>31000000</v>
      </c>
      <c r="F4" s="10">
        <f t="shared" si="4"/>
        <v>41835</v>
      </c>
      <c r="G4" s="10">
        <f t="shared" si="5"/>
        <v>34863</v>
      </c>
      <c r="H4" s="10">
        <f t="shared" si="6"/>
        <v>29052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741</v>
      </c>
      <c r="R4" s="2">
        <v>31000000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1100</v>
      </c>
      <c r="C5" s="4">
        <f t="shared" si="9"/>
        <v>1320</v>
      </c>
      <c r="D5" s="4">
        <f t="shared" si="2"/>
        <v>1584</v>
      </c>
      <c r="E5" s="18">
        <f t="shared" si="3"/>
        <v>45000000</v>
      </c>
      <c r="F5" s="10">
        <f t="shared" si="4"/>
        <v>40909</v>
      </c>
      <c r="G5" s="10">
        <f t="shared" si="5"/>
        <v>34091</v>
      </c>
      <c r="H5" s="10">
        <f t="shared" si="6"/>
        <v>28409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1100</v>
      </c>
      <c r="R5" s="2">
        <v>45000000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1460</v>
      </c>
      <c r="C6" s="4">
        <f t="shared" si="9"/>
        <v>1752</v>
      </c>
      <c r="D6" s="4">
        <f t="shared" si="2"/>
        <v>2102.4</v>
      </c>
      <c r="E6" s="18">
        <f t="shared" si="3"/>
        <v>55000000</v>
      </c>
      <c r="F6" s="19">
        <f t="shared" si="4"/>
        <v>37671</v>
      </c>
      <c r="G6" s="10">
        <f t="shared" si="5"/>
        <v>31393</v>
      </c>
      <c r="H6" s="10">
        <f t="shared" si="6"/>
        <v>26161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1460</v>
      </c>
      <c r="R6" s="2">
        <v>55000000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1461</v>
      </c>
      <c r="C7" s="4">
        <f t="shared" si="9"/>
        <v>1753.2</v>
      </c>
      <c r="D7" s="4">
        <f t="shared" si="2"/>
        <v>2103.84</v>
      </c>
      <c r="E7" s="18">
        <f t="shared" si="3"/>
        <v>56000000</v>
      </c>
      <c r="F7" s="19">
        <f t="shared" si="4"/>
        <v>38330</v>
      </c>
      <c r="G7" s="10">
        <f t="shared" si="5"/>
        <v>31942</v>
      </c>
      <c r="H7" s="10">
        <f t="shared" si="6"/>
        <v>26618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1461</v>
      </c>
      <c r="R7" s="2">
        <v>56000000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1461</v>
      </c>
      <c r="C8" s="4">
        <f t="shared" si="9"/>
        <v>1753.2</v>
      </c>
      <c r="D8" s="4">
        <f t="shared" si="2"/>
        <v>2103.84</v>
      </c>
      <c r="E8" s="18">
        <f t="shared" si="3"/>
        <v>59900000</v>
      </c>
      <c r="F8" s="10">
        <f t="shared" si="4"/>
        <v>40999</v>
      </c>
      <c r="G8" s="10">
        <f t="shared" si="5"/>
        <v>34166</v>
      </c>
      <c r="H8" s="10">
        <f t="shared" si="6"/>
        <v>28472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1461</v>
      </c>
      <c r="R8" s="2">
        <v>59900000</v>
      </c>
      <c r="S8" s="8"/>
      <c r="T8" s="8"/>
    </row>
    <row r="9" spans="1:22" x14ac:dyDescent="0.25">
      <c r="A9" s="4">
        <f t="shared" si="0"/>
        <v>0</v>
      </c>
      <c r="B9" s="4">
        <f t="shared" si="1"/>
        <v>1461</v>
      </c>
      <c r="C9" s="4">
        <f t="shared" si="9"/>
        <v>1753.2</v>
      </c>
      <c r="D9" s="4">
        <f t="shared" si="2"/>
        <v>2103.84</v>
      </c>
      <c r="E9" s="18">
        <f t="shared" si="3"/>
        <v>64300000</v>
      </c>
      <c r="F9" s="10">
        <f t="shared" si="4"/>
        <v>44011</v>
      </c>
      <c r="G9" s="10">
        <f t="shared" si="5"/>
        <v>36676</v>
      </c>
      <c r="H9" s="10">
        <f t="shared" si="6"/>
        <v>30563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1461</v>
      </c>
      <c r="R9" s="2">
        <v>64300000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1100</v>
      </c>
      <c r="C10" s="4">
        <f t="shared" si="9"/>
        <v>1320</v>
      </c>
      <c r="D10" s="4">
        <f t="shared" si="2"/>
        <v>1584</v>
      </c>
      <c r="E10" s="18">
        <f t="shared" si="3"/>
        <v>35000000</v>
      </c>
      <c r="F10" s="19">
        <f t="shared" si="4"/>
        <v>31818</v>
      </c>
      <c r="G10" s="10">
        <f t="shared" si="5"/>
        <v>26515</v>
      </c>
      <c r="H10" s="10">
        <f t="shared" si="6"/>
        <v>22096</v>
      </c>
      <c r="I10" s="4" t="e">
        <f>#REF!</f>
        <v>#REF!</v>
      </c>
      <c r="J10" s="4">
        <f t="shared" si="7"/>
        <v>5</v>
      </c>
      <c r="O10">
        <v>0</v>
      </c>
      <c r="P10">
        <f t="shared" si="8"/>
        <v>0</v>
      </c>
      <c r="Q10">
        <v>1100</v>
      </c>
      <c r="R10" s="2">
        <v>35000000</v>
      </c>
      <c r="S10" s="8">
        <v>5</v>
      </c>
      <c r="T10" s="16">
        <f>R10+2100000+30000</f>
        <v>37130000</v>
      </c>
      <c r="U10">
        <f>T10/Q10</f>
        <v>33754.545454545456</v>
      </c>
      <c r="V10">
        <f>U10*1.1</f>
        <v>37130.000000000007</v>
      </c>
    </row>
    <row r="11" spans="1:22" x14ac:dyDescent="0.25">
      <c r="A11" s="4">
        <f t="shared" si="0"/>
        <v>0</v>
      </c>
      <c r="B11" s="4">
        <f t="shared" si="1"/>
        <v>739.70207999999991</v>
      </c>
      <c r="C11" s="4">
        <f t="shared" si="9"/>
        <v>887.64249599999982</v>
      </c>
      <c r="D11" s="4">
        <f t="shared" si="2"/>
        <v>1065.1709951999997</v>
      </c>
      <c r="E11" s="18">
        <f t="shared" si="3"/>
        <v>24000000</v>
      </c>
      <c r="F11" s="10">
        <f t="shared" si="4"/>
        <v>32445</v>
      </c>
      <c r="G11" s="10">
        <f t="shared" si="5"/>
        <v>27038</v>
      </c>
      <c r="H11" s="10">
        <f t="shared" si="6"/>
        <v>22532</v>
      </c>
      <c r="I11" s="4" t="e">
        <f>#REF!</f>
        <v>#REF!</v>
      </c>
      <c r="J11" s="4">
        <f t="shared" si="7"/>
        <v>2</v>
      </c>
      <c r="O11">
        <v>0</v>
      </c>
      <c r="Q11">
        <f>68.72*10.764</f>
        <v>739.70207999999991</v>
      </c>
      <c r="R11" s="2">
        <v>24000000</v>
      </c>
      <c r="S11" s="8">
        <v>2</v>
      </c>
      <c r="T11" s="16">
        <f>R11+1440000+30000</f>
        <v>25470000</v>
      </c>
      <c r="U11">
        <f t="shared" ref="U11:U14" si="10">T11/Q11</f>
        <v>34432.781370575576</v>
      </c>
      <c r="V11">
        <f t="shared" ref="V11:V15" si="11">U11*1.1</f>
        <v>37876.059507633137</v>
      </c>
    </row>
    <row r="12" spans="1:22" x14ac:dyDescent="0.25">
      <c r="A12" s="4">
        <f t="shared" si="0"/>
        <v>0</v>
      </c>
      <c r="B12" s="4">
        <f t="shared" si="1"/>
        <v>739.70207999999991</v>
      </c>
      <c r="C12" s="4">
        <f t="shared" si="9"/>
        <v>887.64249599999982</v>
      </c>
      <c r="D12" s="4">
        <f t="shared" si="2"/>
        <v>1065.1709951999997</v>
      </c>
      <c r="E12" s="18">
        <f t="shared" si="3"/>
        <v>22750000</v>
      </c>
      <c r="F12" s="10">
        <f t="shared" si="4"/>
        <v>30756</v>
      </c>
      <c r="G12" s="10">
        <f t="shared" si="5"/>
        <v>25630</v>
      </c>
      <c r="H12" s="10">
        <f t="shared" si="6"/>
        <v>21358</v>
      </c>
      <c r="I12" s="4" t="e">
        <f>#REF!</f>
        <v>#REF!</v>
      </c>
      <c r="J12" s="4">
        <f t="shared" si="7"/>
        <v>1</v>
      </c>
      <c r="O12">
        <v>0</v>
      </c>
      <c r="P12">
        <f t="shared" si="8"/>
        <v>0</v>
      </c>
      <c r="Q12">
        <f>68.72*10.764</f>
        <v>739.70207999999991</v>
      </c>
      <c r="R12" s="2">
        <v>22750000</v>
      </c>
      <c r="S12" s="8">
        <v>1</v>
      </c>
      <c r="T12" s="16">
        <f>R12+330000+30000</f>
        <v>23110000</v>
      </c>
      <c r="U12">
        <f t="shared" si="10"/>
        <v>31242.307713938026</v>
      </c>
      <c r="V12">
        <f t="shared" si="11"/>
        <v>34366.538485331832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8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U13" t="e">
        <f t="shared" si="10"/>
        <v>#DIV/0!</v>
      </c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U14" t="e">
        <f t="shared" si="10"/>
        <v>#DIV/0!</v>
      </c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  <c r="V15">
        <f t="shared" si="11"/>
        <v>0</v>
      </c>
    </row>
    <row r="17" spans="6:24" x14ac:dyDescent="0.25">
      <c r="F17" s="7" t="s">
        <v>23</v>
      </c>
    </row>
    <row r="18" spans="6:24" x14ac:dyDescent="0.25">
      <c r="F18" s="7" t="s">
        <v>17</v>
      </c>
      <c r="G18">
        <v>740</v>
      </c>
      <c r="H18">
        <f>68.72*10.764</f>
        <v>739.70207999999991</v>
      </c>
      <c r="I18" t="s">
        <v>18</v>
      </c>
    </row>
    <row r="19" spans="6:24" x14ac:dyDescent="0.25">
      <c r="F19" s="7" t="s">
        <v>19</v>
      </c>
      <c r="G19">
        <v>37000</v>
      </c>
      <c r="I19" t="s">
        <v>21</v>
      </c>
      <c r="J19">
        <f>82.46*10.764</f>
        <v>887.59943999999984</v>
      </c>
      <c r="N19">
        <f>J19/H18</f>
        <v>1.1999417927823048</v>
      </c>
    </row>
    <row r="20" spans="6:24" x14ac:dyDescent="0.25">
      <c r="F20" s="7" t="s">
        <v>20</v>
      </c>
      <c r="G20">
        <f>G19*G18</f>
        <v>27380000</v>
      </c>
      <c r="R20" t="s">
        <v>22</v>
      </c>
    </row>
    <row r="21" spans="6:24" x14ac:dyDescent="0.25">
      <c r="G21">
        <v>1000000</v>
      </c>
      <c r="I21" t="s">
        <v>27</v>
      </c>
    </row>
    <row r="22" spans="6:24" x14ac:dyDescent="0.25">
      <c r="G22" s="6">
        <f>G21+G20</f>
        <v>28380000</v>
      </c>
      <c r="H22">
        <f>G22*85%</f>
        <v>24123000</v>
      </c>
      <c r="I22" t="s">
        <v>26</v>
      </c>
    </row>
    <row r="24" spans="6:24" x14ac:dyDescent="0.25">
      <c r="I24" s="6" t="s">
        <v>24</v>
      </c>
      <c r="N24" t="s">
        <v>25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N25">
        <v>10.52</v>
      </c>
      <c r="O25">
        <v>16.39</v>
      </c>
      <c r="P25" s="11">
        <f>O25*N25</f>
        <v>172.4228</v>
      </c>
      <c r="Q25" s="14"/>
      <c r="R25" s="14"/>
      <c r="T25" s="14"/>
      <c r="U25" s="14"/>
      <c r="V25" s="11"/>
      <c r="W25" s="11"/>
      <c r="X25" s="11"/>
    </row>
    <row r="26" spans="6:24" x14ac:dyDescent="0.25">
      <c r="H26" t="s">
        <v>13</v>
      </c>
      <c r="N26">
        <v>7.7</v>
      </c>
      <c r="O26">
        <v>19.11</v>
      </c>
      <c r="P26" s="11">
        <f t="shared" ref="P26:P32" si="22">O26*N26</f>
        <v>147.14699999999999</v>
      </c>
      <c r="Q26" s="11"/>
      <c r="R26" s="11"/>
      <c r="T26" s="11"/>
      <c r="U26" s="11"/>
      <c r="V26" s="11"/>
      <c r="W26" s="11"/>
      <c r="X26" s="11"/>
    </row>
    <row r="27" spans="6:24" x14ac:dyDescent="0.25">
      <c r="H27" t="s">
        <v>14</v>
      </c>
      <c r="I27" s="15">
        <v>22000000</v>
      </c>
      <c r="N27">
        <v>3.26</v>
      </c>
      <c r="O27">
        <v>3.4</v>
      </c>
      <c r="P27" s="11">
        <f t="shared" si="22"/>
        <v>11.084</v>
      </c>
      <c r="Q27" s="11"/>
      <c r="R27" s="11"/>
      <c r="T27" s="11"/>
      <c r="U27" s="11"/>
      <c r="V27" s="11"/>
      <c r="W27" s="11"/>
      <c r="X27" s="11"/>
    </row>
    <row r="28" spans="6:24" x14ac:dyDescent="0.25">
      <c r="H28" t="s">
        <v>15</v>
      </c>
      <c r="I28" s="15">
        <v>1100000</v>
      </c>
      <c r="N28">
        <v>4.9000000000000004</v>
      </c>
      <c r="O28">
        <v>8.1199999999999992</v>
      </c>
      <c r="P28" s="11">
        <f t="shared" si="22"/>
        <v>39.787999999999997</v>
      </c>
      <c r="Q28" s="11"/>
      <c r="R28" s="12"/>
      <c r="T28" s="12"/>
      <c r="U28" s="12"/>
      <c r="V28" s="11"/>
      <c r="W28" s="11"/>
      <c r="X28" s="11"/>
    </row>
    <row r="29" spans="6:24" x14ac:dyDescent="0.25">
      <c r="H29" t="s">
        <v>16</v>
      </c>
      <c r="I29" s="15">
        <v>30000</v>
      </c>
      <c r="N29">
        <v>11.81</v>
      </c>
      <c r="O29">
        <v>9.7899999999999991</v>
      </c>
      <c r="P29" s="11">
        <f t="shared" si="22"/>
        <v>115.6199</v>
      </c>
      <c r="Q29" s="11"/>
      <c r="R29" s="11"/>
      <c r="T29" s="11"/>
      <c r="U29" s="11"/>
      <c r="V29" s="11"/>
      <c r="W29" s="11"/>
      <c r="X29" s="11"/>
    </row>
    <row r="30" spans="6:24" x14ac:dyDescent="0.25">
      <c r="I30" s="15">
        <f>SUM(I27:I29)</f>
        <v>23130000</v>
      </c>
      <c r="N30">
        <v>6.95</v>
      </c>
      <c r="O30">
        <v>3.33</v>
      </c>
      <c r="P30" s="11">
        <f t="shared" si="22"/>
        <v>23.1435</v>
      </c>
      <c r="Q30" s="11"/>
      <c r="R30" s="11"/>
      <c r="T30" s="11"/>
      <c r="U30" s="11"/>
      <c r="V30" s="11"/>
      <c r="W30" s="11"/>
      <c r="X30" s="11"/>
    </row>
    <row r="31" spans="6:24" x14ac:dyDescent="0.25">
      <c r="N31">
        <v>10.16</v>
      </c>
      <c r="O31">
        <v>13.43</v>
      </c>
      <c r="P31" s="11">
        <f t="shared" si="22"/>
        <v>136.44880000000001</v>
      </c>
      <c r="Q31" s="11"/>
      <c r="R31" s="11"/>
      <c r="T31" s="11"/>
      <c r="U31" s="11"/>
      <c r="V31" s="11"/>
      <c r="W31" s="11"/>
      <c r="X31" s="11"/>
    </row>
    <row r="32" spans="6:24" x14ac:dyDescent="0.25">
      <c r="I32" s="15">
        <v>3614080</v>
      </c>
      <c r="N32">
        <v>4.25</v>
      </c>
      <c r="O32">
        <v>8.93</v>
      </c>
      <c r="P32" s="11">
        <f t="shared" si="22"/>
        <v>37.952500000000001</v>
      </c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 s="17">
        <f>I32/740</f>
        <v>4883.8918918918916</v>
      </c>
      <c r="O33">
        <f>G18-P33</f>
        <v>56.393500000000017</v>
      </c>
      <c r="P33" s="11">
        <f>SUM(P25:P32)</f>
        <v>683.60649999999998</v>
      </c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Q34" s="11"/>
      <c r="R34" s="11"/>
    </row>
    <row r="35" spans="9:24" x14ac:dyDescent="0.25">
      <c r="Q35" s="11"/>
      <c r="R35" s="11"/>
      <c r="T35" s="6"/>
    </row>
    <row r="36" spans="9:24" x14ac:dyDescent="0.25">
      <c r="P36" s="11"/>
      <c r="Q36" s="11"/>
      <c r="R36" s="11"/>
      <c r="S36" s="6"/>
    </row>
    <row r="37" spans="9:24" x14ac:dyDescent="0.25">
      <c r="I37">
        <f>40800*1.2</f>
        <v>48960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R33" sqref="R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2025-01-24T10:27:00Z</dcterms:modified>
</cp:coreProperties>
</file>