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BOB\Opera House\Jitendra Tarachand Mehta\"/>
    </mc:Choice>
  </mc:AlternateContent>
  <xr:revisionPtr revIDLastSave="0" documentId="13_ncr:1_{463C4DF1-E4E3-4CB4-95E0-205C69355289}" xr6:coauthVersionLast="36" xr6:coauthVersionMax="36" xr10:uidLastSave="{00000000-0000-0000-0000-000000000000}"/>
  <bookViews>
    <workbookView xWindow="0" yWindow="0" windowWidth="28800" windowHeight="12105" activeTab="8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Q9" i="4" l="1"/>
  <c r="J28" i="4" l="1"/>
  <c r="J25" i="4"/>
  <c r="J26" i="4"/>
  <c r="J27" i="4"/>
  <c r="J24" i="4"/>
  <c r="V2" i="4" l="1"/>
  <c r="U2" i="4"/>
  <c r="T2" i="4"/>
  <c r="G21" i="4"/>
  <c r="Q12" i="4" l="1"/>
  <c r="P12" i="4"/>
  <c r="P11" i="4"/>
  <c r="Q11" i="4" s="1"/>
  <c r="P10" i="4"/>
  <c r="P8" i="4"/>
  <c r="Q8" i="4" s="1"/>
  <c r="P7" i="4"/>
  <c r="P6" i="4"/>
  <c r="P5" i="4"/>
  <c r="Q5" i="4" s="1"/>
  <c r="P4" i="4"/>
  <c r="P3" i="4"/>
  <c r="Q3" i="4" s="1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<sst xmlns="http://schemas.openxmlformats.org/spreadsheetml/2006/main" count="24" uniqueCount="21">
  <si>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</si>
  <si>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</si>
  <si>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</si>
  <si>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</si>
  <si>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</si>
  <si>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</si>
  <si>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</si>
  <si>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</si>
  <si>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</si>
  <si>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</si>
  <si>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</si>
  <si>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</si>
  <si>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</si>
  <si>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Flat No. 106, 1st Floor, Girgaon Vishal Deep Co-op.Hsg Soc Ltd Bandu Gokhale Road, Girgaon</t>
  </si>
  <si>
    <t>ca</t>
  </si>
  <si>
    <t>rate</t>
  </si>
  <si>
    <t>05.12.23</t>
  </si>
  <si>
    <t>Vastukala - previous report - 2021</t>
  </si>
  <si>
    <t>Previous report  - 2021</t>
  </si>
  <si>
    <t>mca</t>
  </si>
  <si>
    <t>yoc - 1993 (prev report)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</si>
</sst>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0" fillId="3" borderId="0" xfId="0" applyNumberForma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276225</xdr:colOff>
      <xdr:row>20</xdr:row>
      <xdr:rowOff>142875</xdr:rowOff>
    </xdr:from>
    <xdr:to>
      <xdr:col>20</xdr:col>
      <xdr:colOff>382017</xdr:colOff>
      <xdr:row>42</xdr:row>
      <xdr:rowOff>142875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0EFB0E6-466C-4AF4-A73D-C5224C34E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3300" y="4524375"/>
          <a:ext cx="5001642" cy="4191000"/>
        </a:xfrm>
        <a:prstGeom prst="rect">
          <a:avLst/>
        </a:prstGeom>
      </xdr:spPr>
    </xdr:pic>
    <xdr:clientData/>
  </xdr:twoCellAnchor>
  <xdr:twoCellAnchor editAs="oneCell">
    <xdr:from>
      <xdr:col>21</xdr:col>
      <xdr:colOff>85725</xdr:colOff>
      <xdr:row>20</xdr:row>
      <xdr:rowOff>97842</xdr:rowOff>
    </xdr:from>
    <xdr:to>
      <xdr:col>30</xdr:col>
      <xdr:colOff>47625</xdr:colOff>
      <xdr:row>45</xdr:row>
      <xdr:rowOff>153267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16A5DDD4-6C13-41BD-855F-BA57EA97A5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44400" y="4479342"/>
          <a:ext cx="5448300" cy="481792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401297</xdr:colOff>
      <xdr:row>46</xdr:row>
      <xdr:rowOff>48828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E8BCBC6-4951-4AFA-A70C-8DFDD4BD2E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35697" cy="862132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0F4500-15D5-4103-BDF2-6F738C824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467981</xdr:colOff>
      <xdr:row>51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7CD80B-5B10-4E04-AE17-1B365F92B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02381" cy="863085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363192</xdr:colOff>
      <xdr:row>46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525B5F-B20E-4835-AAB6-75FB04A41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897592" cy="864990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477508</xdr:colOff>
      <xdr:row>48</xdr:row>
      <xdr:rowOff>77414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2C5872-1A65-4757-AD03-13E52A0B9C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11908" cy="869753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429876</xdr:colOff>
      <xdr:row>52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6BD7B86-5820-4688-B1F1-57D1DFBF51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64276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487034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CCFFCF5-D6B5-40D6-AA2C-8D5A94D2D0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9021434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420350</xdr:colOff>
      <xdr:row>46</xdr:row>
      <xdr:rowOff>58354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5B090E8-6C6F-45BC-B947-55C9990A9D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54750" cy="8630854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439402</xdr:colOff>
      <xdr:row>46</xdr:row>
      <xdr:rowOff>115512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5BC3085-8F74-4F80-802F-13CDA9AD0C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973802" cy="868801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zoomScaleNormal="100" workbookViewId="0">
      <selection activeCell="D23" sqref="D23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140625" customWidth="1"/>
    <col min="20" max="20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2" x14ac:dyDescent="0.25">
      <c r="A2" s="4">
        <f t="shared" ref="A2:A15" si="0">N2</f>
        <v>0</v>
      </c>
      <c r="B2" s="4">
        <f t="shared" ref="B2:B15" si="1">Q2</f>
        <v>186</v>
      </c>
      <c r="C2" s="4">
        <f>B2*1.2</f>
        <v>223.2</v>
      </c>
      <c r="D2" s="4">
        <f t="shared" ref="D2:D13" si="2">C2*1.2</f>
        <v>267.83999999999997</v>
      </c>
      <c r="E2" s="5">
        <f t="shared" ref="E2:E13" si="3">R2</f>
        <v>3600000</v>
      </c>
      <c r="F2" s="10">
        <f t="shared" ref="F2:F13" si="4">ROUND((E2/B2),0)</f>
        <v>19355</v>
      </c>
      <c r="G2" s="10">
        <f t="shared" ref="G2:G13" si="5">ROUND((E2/C2),0)</f>
        <v>16129</v>
      </c>
      <c r="H2" s="10">
        <f t="shared" ref="H2:H13" si="6">ROUND((E2/D2),0)</f>
        <v>13441</v>
      </c>
      <c r="I2" s="4" t="e">
        <f>#REF!</f>
        <v>#REF!</v>
      </c>
      <c r="J2" s="4" t="str">
        <f t="shared" ref="J2:J13" si="7">S2</f>
        <v>05.12.23</v>
      </c>
      <c r="O2">
        <v>0</v>
      </c>
      <c r="P2">
        <f t="shared" ref="P2:P12" si="8">O2/1.2</f>
        <v>0</v>
      </c>
      <c r="Q2">
        <v>186</v>
      </c>
      <c r="R2" s="2">
        <v>3600000</v>
      </c>
      <c r="S2" s="8" t="s">
        <v>16</v>
      </c>
      <c r="T2" s="16">
        <f>R2+216000+30000</f>
        <v>3846000</v>
      </c>
      <c r="U2">
        <f>T2/Q2</f>
        <v>20677.419354838708</v>
      </c>
      <c r="V2">
        <f>U2*1.2</f>
        <v>24812.903225806451</v>
      </c>
    </row>
    <row r="3" spans="1:22" x14ac:dyDescent="0.25">
      <c r="A3" s="4">
        <f t="shared" si="0"/>
        <v>0</v>
      </c>
      <c r="B3" s="4">
        <f t="shared" si="1"/>
        <v>133.33333333333334</v>
      </c>
      <c r="C3" s="4">
        <f t="shared" ref="C3:C15" si="9">B3*1.2</f>
        <v>160</v>
      </c>
      <c r="D3" s="4">
        <f t="shared" si="2"/>
        <v>192</v>
      </c>
      <c r="E3" s="5">
        <f t="shared" si="3"/>
        <v>6200000</v>
      </c>
      <c r="F3" s="10">
        <f t="shared" si="4"/>
        <v>46500</v>
      </c>
      <c r="G3" s="10">
        <f t="shared" si="5"/>
        <v>38750</v>
      </c>
      <c r="H3" s="10">
        <f t="shared" si="6"/>
        <v>32292</v>
      </c>
      <c r="I3" s="4" t="e">
        <f>#REF!</f>
        <v>#REF!</v>
      </c>
      <c r="J3" s="4">
        <f t="shared" si="7"/>
        <v>0</v>
      </c>
      <c r="O3">
        <v>192</v>
      </c>
      <c r="P3">
        <f t="shared" si="8"/>
        <v>160</v>
      </c>
      <c r="Q3">
        <f t="shared" ref="Q3:Q12" si="10">P3/1.2</f>
        <v>133.33333333333334</v>
      </c>
      <c r="R3" s="2">
        <v>6200000</v>
      </c>
      <c r="S3" s="8"/>
      <c r="T3" s="8"/>
    </row>
    <row r="4" spans="1:22" x14ac:dyDescent="0.25">
      <c r="A4" s="4">
        <f t="shared" si="0"/>
        <v>0</v>
      </c>
      <c r="B4" s="4">
        <f t="shared" si="1"/>
        <v>300</v>
      </c>
      <c r="C4" s="4">
        <f t="shared" si="9"/>
        <v>360</v>
      </c>
      <c r="D4" s="4">
        <f t="shared" si="2"/>
        <v>432</v>
      </c>
      <c r="E4" s="17">
        <f t="shared" si="3"/>
        <v>13500000</v>
      </c>
      <c r="F4" s="10">
        <f t="shared" si="4"/>
        <v>45000</v>
      </c>
      <c r="G4" s="10">
        <f t="shared" si="5"/>
        <v>37500</v>
      </c>
      <c r="H4" s="10">
        <f t="shared" si="6"/>
        <v>31250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300</v>
      </c>
      <c r="R4" s="2">
        <v>13500000</v>
      </c>
      <c r="S4" s="8"/>
      <c r="T4" s="8"/>
    </row>
    <row r="5" spans="1:22" x14ac:dyDescent="0.25">
      <c r="A5" s="4">
        <f t="shared" si="0"/>
        <v>0</v>
      </c>
      <c r="B5" s="4">
        <f t="shared" si="1"/>
        <v>173.61111111111111</v>
      </c>
      <c r="C5" s="4">
        <f t="shared" si="9"/>
        <v>208.33333333333334</v>
      </c>
      <c r="D5" s="4">
        <f t="shared" si="2"/>
        <v>250</v>
      </c>
      <c r="E5" s="17">
        <f t="shared" si="3"/>
        <v>6500000</v>
      </c>
      <c r="F5" s="15">
        <f t="shared" si="4"/>
        <v>37440</v>
      </c>
      <c r="G5" s="10">
        <f t="shared" si="5"/>
        <v>31200</v>
      </c>
      <c r="H5" s="10">
        <f t="shared" si="6"/>
        <v>26000</v>
      </c>
      <c r="I5" s="4" t="e">
        <f>#REF!</f>
        <v>#REF!</v>
      </c>
      <c r="J5" s="4">
        <f t="shared" si="7"/>
        <v>0</v>
      </c>
      <c r="O5">
        <v>250</v>
      </c>
      <c r="P5">
        <f t="shared" si="8"/>
        <v>208.33333333333334</v>
      </c>
      <c r="Q5">
        <f t="shared" si="10"/>
        <v>173.61111111111111</v>
      </c>
      <c r="R5" s="2">
        <v>6500000</v>
      </c>
      <c r="S5" s="8"/>
      <c r="T5" s="8"/>
    </row>
    <row r="6" spans="1:22" x14ac:dyDescent="0.25">
      <c r="A6" s="4">
        <f t="shared" si="0"/>
        <v>0</v>
      </c>
      <c r="B6" s="4">
        <f t="shared" si="1"/>
        <v>280</v>
      </c>
      <c r="C6" s="4">
        <f t="shared" si="9"/>
        <v>336</v>
      </c>
      <c r="D6" s="4">
        <f t="shared" si="2"/>
        <v>403.2</v>
      </c>
      <c r="E6" s="17">
        <f t="shared" si="3"/>
        <v>8000000</v>
      </c>
      <c r="F6" s="10">
        <f t="shared" si="4"/>
        <v>28571</v>
      </c>
      <c r="G6" s="10">
        <f t="shared" si="5"/>
        <v>23810</v>
      </c>
      <c r="H6" s="10">
        <f t="shared" si="6"/>
        <v>19841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280</v>
      </c>
      <c r="R6" s="2">
        <v>8000000</v>
      </c>
      <c r="S6" s="8"/>
      <c r="T6" s="8"/>
    </row>
    <row r="7" spans="1:22" x14ac:dyDescent="0.25">
      <c r="A7" s="4">
        <f t="shared" si="0"/>
        <v>0</v>
      </c>
      <c r="B7" s="4">
        <f t="shared" si="1"/>
        <v>275</v>
      </c>
      <c r="C7" s="4">
        <f t="shared" si="9"/>
        <v>330</v>
      </c>
      <c r="D7" s="4">
        <f t="shared" si="2"/>
        <v>396</v>
      </c>
      <c r="E7" s="17">
        <f t="shared" si="3"/>
        <v>13100000</v>
      </c>
      <c r="F7" s="10">
        <f t="shared" si="4"/>
        <v>47636</v>
      </c>
      <c r="G7" s="10">
        <f t="shared" si="5"/>
        <v>39697</v>
      </c>
      <c r="H7" s="10">
        <f t="shared" si="6"/>
        <v>33081</v>
      </c>
      <c r="I7" s="4" t="e">
        <f>#REF!</f>
        <v>#REF!</v>
      </c>
      <c r="J7" s="4">
        <f t="shared" si="7"/>
        <v>0</v>
      </c>
      <c r="O7">
        <v>0</v>
      </c>
      <c r="P7">
        <f t="shared" si="8"/>
        <v>0</v>
      </c>
      <c r="Q7">
        <v>275</v>
      </c>
      <c r="R7" s="2">
        <v>13100000</v>
      </c>
      <c r="S7" s="8"/>
      <c r="T7" s="8"/>
    </row>
    <row r="8" spans="1:22" x14ac:dyDescent="0.25">
      <c r="A8" s="4">
        <f t="shared" si="0"/>
        <v>0</v>
      </c>
      <c r="B8" s="4">
        <f t="shared" si="1"/>
        <v>194.44444444444446</v>
      </c>
      <c r="C8" s="4">
        <f t="shared" si="9"/>
        <v>233.33333333333334</v>
      </c>
      <c r="D8" s="4">
        <f t="shared" si="2"/>
        <v>280</v>
      </c>
      <c r="E8" s="17">
        <f t="shared" si="3"/>
        <v>11000000</v>
      </c>
      <c r="F8" s="10">
        <f t="shared" si="4"/>
        <v>56571</v>
      </c>
      <c r="G8" s="10">
        <f t="shared" si="5"/>
        <v>47143</v>
      </c>
      <c r="H8" s="10">
        <f t="shared" si="6"/>
        <v>39286</v>
      </c>
      <c r="I8" s="4" t="e">
        <f>#REF!</f>
        <v>#REF!</v>
      </c>
      <c r="J8" s="4">
        <f t="shared" si="7"/>
        <v>0</v>
      </c>
      <c r="O8">
        <v>280</v>
      </c>
      <c r="P8">
        <f t="shared" si="8"/>
        <v>233.33333333333334</v>
      </c>
      <c r="Q8">
        <f t="shared" si="10"/>
        <v>194.44444444444446</v>
      </c>
      <c r="R8" s="2">
        <v>11000000</v>
      </c>
      <c r="S8" s="8"/>
      <c r="T8" s="8"/>
    </row>
    <row r="9" spans="1:22" x14ac:dyDescent="0.25">
      <c r="A9" s="4">
        <f t="shared" si="0"/>
        <v>0</v>
      </c>
      <c r="B9" s="4">
        <f t="shared" si="1"/>
        <v>208.33333333333334</v>
      </c>
      <c r="C9" s="4">
        <f t="shared" si="9"/>
        <v>250</v>
      </c>
      <c r="D9" s="4">
        <f t="shared" si="2"/>
        <v>300</v>
      </c>
      <c r="E9" s="17">
        <f t="shared" si="3"/>
        <v>7000000</v>
      </c>
      <c r="F9" s="15">
        <f t="shared" si="4"/>
        <v>33600</v>
      </c>
      <c r="G9" s="10">
        <f t="shared" si="5"/>
        <v>28000</v>
      </c>
      <c r="H9" s="10">
        <f t="shared" si="6"/>
        <v>23333</v>
      </c>
      <c r="I9" s="4" t="e">
        <f>#REF!</f>
        <v>#REF!</v>
      </c>
      <c r="J9" s="4">
        <f t="shared" si="7"/>
        <v>0</v>
      </c>
      <c r="O9">
        <v>0</v>
      </c>
      <c r="P9">
        <v>250</v>
      </c>
      <c r="Q9">
        <f t="shared" si="10"/>
        <v>208.33333333333334</v>
      </c>
      <c r="R9" s="2">
        <v>7000000</v>
      </c>
      <c r="S9" s="8"/>
      <c r="T9" s="8"/>
    </row>
    <row r="10" spans="1:22" x14ac:dyDescent="0.25">
      <c r="A10" s="4">
        <f t="shared" si="0"/>
        <v>0</v>
      </c>
      <c r="B10" s="4">
        <f t="shared" si="1"/>
        <v>225</v>
      </c>
      <c r="C10" s="4">
        <f t="shared" si="9"/>
        <v>270</v>
      </c>
      <c r="D10" s="4">
        <f t="shared" si="2"/>
        <v>324</v>
      </c>
      <c r="E10" s="17">
        <f t="shared" si="3"/>
        <v>7296000</v>
      </c>
      <c r="F10" s="15">
        <f t="shared" si="4"/>
        <v>32427</v>
      </c>
      <c r="G10" s="10">
        <f t="shared" si="5"/>
        <v>27022</v>
      </c>
      <c r="H10" s="10">
        <f t="shared" si="6"/>
        <v>22519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v>225</v>
      </c>
      <c r="R10" s="2">
        <v>7296000</v>
      </c>
      <c r="S10" s="8"/>
      <c r="T10" s="8"/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7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/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7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/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5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4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7" spans="6:24" x14ac:dyDescent="0.25">
      <c r="F17" s="7" t="s">
        <v>13</v>
      </c>
    </row>
    <row r="19" spans="6:24" x14ac:dyDescent="0.25">
      <c r="F19" s="7" t="s">
        <v>14</v>
      </c>
      <c r="G19">
        <v>182</v>
      </c>
    </row>
    <row r="20" spans="6:24" x14ac:dyDescent="0.25">
      <c r="F20" s="7" t="s">
        <v>15</v>
      </c>
      <c r="G20">
        <v>35000</v>
      </c>
      <c r="R20" t="s">
        <v>17</v>
      </c>
      <c r="W20" t="s">
        <v>18</v>
      </c>
    </row>
    <row r="21" spans="6:24" x14ac:dyDescent="0.25">
      <c r="G21">
        <f>G20*G19</f>
        <v>6370000</v>
      </c>
    </row>
    <row r="22" spans="6:24" x14ac:dyDescent="0.25">
      <c r="G22" s="6"/>
      <c r="H22" s="6"/>
    </row>
    <row r="23" spans="6:24" x14ac:dyDescent="0.25">
      <c r="H23" t="s">
        <v>19</v>
      </c>
    </row>
    <row r="24" spans="6:24" x14ac:dyDescent="0.25">
      <c r="H24">
        <v>9.8000000000000007</v>
      </c>
      <c r="I24">
        <v>4.5</v>
      </c>
      <c r="J24">
        <f>I24*H24</f>
        <v>44.1</v>
      </c>
      <c r="P24" s="11"/>
      <c r="Q24" s="11"/>
      <c r="R24" s="13"/>
      <c r="T24" s="11"/>
      <c r="U24" s="11"/>
      <c r="V24" s="11"/>
      <c r="W24" s="11"/>
      <c r="X24" s="11"/>
    </row>
    <row r="25" spans="6:24" x14ac:dyDescent="0.25">
      <c r="H25">
        <v>4.5999999999999996</v>
      </c>
      <c r="I25">
        <v>3.71</v>
      </c>
      <c r="J25">
        <f t="shared" ref="J25:J27" si="21">I25*H25</f>
        <v>17.065999999999999</v>
      </c>
      <c r="P25" s="11"/>
      <c r="Q25" s="14"/>
      <c r="R25" s="14"/>
      <c r="T25" s="14"/>
      <c r="U25" s="14"/>
      <c r="V25" s="11"/>
      <c r="W25" s="11"/>
      <c r="X25" s="11"/>
    </row>
    <row r="26" spans="6:24" x14ac:dyDescent="0.25">
      <c r="H26">
        <v>3.9</v>
      </c>
      <c r="I26">
        <v>5.7</v>
      </c>
      <c r="J26">
        <f t="shared" si="21"/>
        <v>22.23</v>
      </c>
      <c r="P26" s="11"/>
      <c r="Q26" s="11"/>
      <c r="R26" s="11"/>
      <c r="T26" s="11"/>
      <c r="U26" s="11"/>
      <c r="V26" s="11"/>
      <c r="W26" s="11"/>
      <c r="X26" s="11"/>
    </row>
    <row r="27" spans="6:24" x14ac:dyDescent="0.25">
      <c r="H27">
        <v>10</v>
      </c>
      <c r="I27">
        <v>13.25</v>
      </c>
      <c r="J27">
        <f t="shared" si="21"/>
        <v>132.5</v>
      </c>
      <c r="P27" s="11"/>
      <c r="Q27" s="11"/>
      <c r="R27" s="11"/>
      <c r="T27" s="11"/>
      <c r="U27" s="11"/>
      <c r="V27" s="11"/>
      <c r="W27" s="11"/>
      <c r="X27" s="11"/>
    </row>
    <row r="28" spans="6:24" x14ac:dyDescent="0.25">
      <c r="J28">
        <f>SUM(J24:J27)</f>
        <v>215.89600000000002</v>
      </c>
      <c r="P28" s="11"/>
      <c r="Q28" s="11"/>
      <c r="R28" s="12"/>
      <c r="T28" s="12"/>
      <c r="U28" s="12"/>
      <c r="V28" s="11"/>
      <c r="W28" s="11"/>
      <c r="X28" s="11"/>
    </row>
    <row r="29" spans="6:24" x14ac:dyDescent="0.25">
      <c r="H29" t="s">
        <v>20</v>
      </c>
      <c r="P29" s="11"/>
      <c r="Q29" s="11"/>
      <c r="R29" s="11"/>
      <c r="T29" s="11"/>
      <c r="U29" s="11"/>
      <c r="V29" s="11"/>
      <c r="W29" s="11"/>
      <c r="X29" s="11"/>
    </row>
    <row r="30" spans="6:24" x14ac:dyDescent="0.25">
      <c r="P30" s="11"/>
      <c r="Q30" s="11"/>
      <c r="R30" s="11"/>
      <c r="T30" s="11"/>
      <c r="U30" s="11"/>
      <c r="V30" s="11"/>
      <c r="W30" s="11"/>
      <c r="X30" s="11"/>
    </row>
    <row r="31" spans="6:24" x14ac:dyDescent="0.25">
      <c r="P31" s="11"/>
      <c r="Q31" s="11"/>
      <c r="R31" s="11"/>
      <c r="T31" s="11"/>
      <c r="U31" s="11"/>
      <c r="V31" s="11"/>
      <c r="W31" s="11"/>
      <c r="X31" s="11"/>
    </row>
    <row r="32" spans="6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B2"/>
  <sheetViews>
    <sheetView zoomScaleNormal="100" workbookViewId="0">
      <selection activeCell="B2" sqref="B2"/>
    </sheetView>
  </sheetViews>
  <sheetFormatPr defaultRowHeight="15" x14ac:dyDescent="0.25"/>
  <sheetData>
    <row r="2" spans="2:2" x14ac:dyDescent="0.25">
      <c r="B2" s="6"/>
    </row>
  </sheetData>
  <pageMargins left="0.7" right="0.7" top="0.75" bottom="0.75" header="0.3" footer="0.3"/>
  <pageSetup orientation="portrait" horizontalDpi="1200" verticalDpi="120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tabSelected="1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2025-01-21T07:34:44Z</dcterms:modified>
</cp:coreProperties>
</file>