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HLC CBD Belapur\sangita Lal\"/>
    </mc:Choice>
  </mc:AlternateContent>
  <xr:revisionPtr revIDLastSave="0" documentId="13_ncr:1_{940E368C-A043-4943-AC05-CD0E67F1D98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3" i="4" l="1"/>
  <c r="Q2" i="4"/>
  <c r="Q4" i="4"/>
  <c r="Q10" i="4"/>
  <c r="Q9" i="4"/>
  <c r="U7" i="4"/>
  <c r="T7" i="4"/>
  <c r="Q7" i="4"/>
  <c r="Q6" i="4"/>
  <c r="I22" i="4" l="1"/>
  <c r="I30" i="4"/>
  <c r="I20" i="4"/>
  <c r="Q12" i="4" l="1"/>
  <c r="P12" i="4"/>
  <c r="P11" i="4"/>
  <c r="Q11" i="4" s="1"/>
  <c r="P10" i="4"/>
  <c r="P9" i="4"/>
  <c r="P8" i="4"/>
  <c r="P7" i="4"/>
  <c r="P6" i="4"/>
  <c r="P5" i="4"/>
  <c r="P3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<sst xmlns="http://schemas.openxmlformats.org/spreadsheetml/2006/main" count="30" uniqueCount="27">
  <si>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</si>
  <si>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</si>
  <si>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</si>
  <si>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</si>
  <si>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</si>
  <si>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</si>
  <si>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</si>
  <si>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</si>
  <si>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</si>
  <si>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</si>
  <si>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</si>
  <si>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</si>
  <si>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</si>
  <si>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 202. 2 rd floor Bldg midas S H S lit plot no 20 A sector no 18 Ulwe</t>
  </si>
  <si>
    <t>ca</t>
  </si>
  <si>
    <t>fb</t>
  </si>
  <si>
    <t>rate</t>
  </si>
  <si>
    <t>fmv</t>
  </si>
  <si>
    <t>agreement - 18.01.2019</t>
  </si>
  <si>
    <t>av</t>
  </si>
  <si>
    <t>sd</t>
  </si>
  <si>
    <t>rd</t>
  </si>
  <si>
    <t>16.01.24</t>
  </si>
  <si>
    <t>25.09.24</t>
  </si>
  <si>
    <t>13.12.23</t>
  </si>
  <si>
    <t>26.06.24</t>
  </si>
  <si>
    <t>24.03.22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</si>
</sst>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48</xdr:row>
      <xdr:rowOff>10739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8E88FD-A704-4273-9901-929F2EBA4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97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344139</xdr:colOff>
      <xdr:row>51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BCC6B5-4335-43E7-BCB7-4E1BC1970E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78539" cy="86784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344139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9482DC-BF6B-4E36-B045-130AC3A97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78539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48</xdr:row>
      <xdr:rowOff>67887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8E9475-1745-44D3-9AD2-D301902D7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8688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238125</xdr:colOff>
      <xdr:row>64</xdr:row>
      <xdr:rowOff>38100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6198038-6784-41C0-96A3-3F4AC28A8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53325" cy="10896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47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2A1AC6-13A9-4C6A-9C63-624D9367C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9067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59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B3D605-CF26-4A3B-AF17-53136A83E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111252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49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F64003-A80F-4992-BB7A-EC3D7E3D9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2392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58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9B2766-7CFA-4651-A366-BE2493821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10868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24" sqref="I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7109375" customWidth="1"/>
    <col min="20" max="20" width="11.7109375" bestFit="1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466.66666666666669</v>
      </c>
      <c r="C2" s="4">
        <f>B2*1.2</f>
        <v>560</v>
      </c>
      <c r="D2" s="4">
        <f t="shared" ref="D2:D13" si="2">C2*1.2</f>
        <v>672</v>
      </c>
      <c r="E2" s="5">
        <f t="shared" ref="E2:E13" si="3">R2</f>
        <v>4500000</v>
      </c>
      <c r="F2" s="10">
        <f t="shared" ref="F2:F13" si="4">ROUND((E2/B2),0)</f>
        <v>9643</v>
      </c>
      <c r="G2" s="10">
        <f t="shared" ref="G2:G13" si="5">ROUND((E2/C2),0)</f>
        <v>8036</v>
      </c>
      <c r="H2" s="10">
        <f t="shared" ref="H2:H13" si="6">ROUND((E2/D2),0)</f>
        <v>6696</v>
      </c>
      <c r="I2" s="4" t="e">
        <f>#REF!</f>
        <v>#REF!</v>
      </c>
      <c r="J2" s="4">
        <f t="shared" ref="J2:J13" si="7">S2</f>
        <v>0</v>
      </c>
      <c r="O2">
        <v>0</v>
      </c>
      <c r="P2">
        <v>560</v>
      </c>
      <c r="Q2">
        <f t="shared" ref="Q2:Q12" si="8">P2/1.2</f>
        <v>466.66666666666669</v>
      </c>
      <c r="R2" s="2">
        <v>4500000</v>
      </c>
      <c r="S2" s="8"/>
      <c r="T2" s="8"/>
    </row>
    <row r="3" spans="1:21" x14ac:dyDescent="0.25">
      <c r="A3" s="4">
        <f t="shared" si="0"/>
        <v>0</v>
      </c>
      <c r="B3" s="4">
        <f t="shared" si="1"/>
        <v>425</v>
      </c>
      <c r="C3" s="4">
        <f t="shared" ref="C3:C15" si="9">B3*1.2</f>
        <v>510</v>
      </c>
      <c r="D3" s="4">
        <f t="shared" si="2"/>
        <v>612</v>
      </c>
      <c r="E3" s="5">
        <f t="shared" si="3"/>
        <v>5000000</v>
      </c>
      <c r="F3" s="15">
        <f t="shared" si="4"/>
        <v>11765</v>
      </c>
      <c r="G3" s="10">
        <f t="shared" si="5"/>
        <v>9804</v>
      </c>
      <c r="H3" s="10">
        <f t="shared" si="6"/>
        <v>8170</v>
      </c>
      <c r="I3" s="4" t="e">
        <f>#REF!</f>
        <v>#REF!</v>
      </c>
      <c r="J3" s="4">
        <f t="shared" si="7"/>
        <v>0</v>
      </c>
      <c r="O3">
        <v>0</v>
      </c>
      <c r="P3">
        <f t="shared" ref="P2:P12" si="10">O3/1.2</f>
        <v>0</v>
      </c>
      <c r="Q3">
        <v>425</v>
      </c>
      <c r="R3" s="2">
        <v>5000000</v>
      </c>
      <c r="S3" s="8"/>
      <c r="T3" s="8"/>
    </row>
    <row r="4" spans="1:21" x14ac:dyDescent="0.25">
      <c r="A4" s="4">
        <f t="shared" si="0"/>
        <v>0</v>
      </c>
      <c r="B4" s="4">
        <f t="shared" si="1"/>
        <v>500</v>
      </c>
      <c r="C4" s="4">
        <f t="shared" si="9"/>
        <v>600</v>
      </c>
      <c r="D4" s="4">
        <f t="shared" si="2"/>
        <v>720</v>
      </c>
      <c r="E4" s="5">
        <f t="shared" si="3"/>
        <v>4500000</v>
      </c>
      <c r="F4" s="10">
        <f t="shared" si="4"/>
        <v>9000</v>
      </c>
      <c r="G4" s="10">
        <f t="shared" si="5"/>
        <v>7500</v>
      </c>
      <c r="H4" s="10">
        <f t="shared" si="6"/>
        <v>6250</v>
      </c>
      <c r="I4" s="4" t="e">
        <f>#REF!</f>
        <v>#REF!</v>
      </c>
      <c r="J4" s="4">
        <f t="shared" si="7"/>
        <v>0</v>
      </c>
      <c r="O4">
        <v>0</v>
      </c>
      <c r="P4">
        <v>600</v>
      </c>
      <c r="Q4">
        <f t="shared" si="8"/>
        <v>500</v>
      </c>
      <c r="R4" s="2">
        <v>4500000</v>
      </c>
      <c r="S4" s="8"/>
      <c r="T4" s="8"/>
    </row>
    <row r="5" spans="1:21" x14ac:dyDescent="0.25">
      <c r="A5" s="4">
        <f t="shared" si="0"/>
        <v>0</v>
      </c>
      <c r="B5" s="4">
        <f t="shared" si="1"/>
        <v>399</v>
      </c>
      <c r="C5" s="4">
        <f t="shared" si="9"/>
        <v>478.79999999999995</v>
      </c>
      <c r="D5" s="4">
        <f t="shared" si="2"/>
        <v>574.55999999999995</v>
      </c>
      <c r="E5" s="5">
        <f t="shared" si="3"/>
        <v>4500000</v>
      </c>
      <c r="F5" s="15">
        <f t="shared" si="4"/>
        <v>11278</v>
      </c>
      <c r="G5" s="10">
        <f t="shared" si="5"/>
        <v>9398</v>
      </c>
      <c r="H5" s="10">
        <f t="shared" si="6"/>
        <v>7832</v>
      </c>
      <c r="I5" s="4" t="e">
        <f>#REF!</f>
        <v>#REF!</v>
      </c>
      <c r="J5" s="4">
        <f t="shared" si="7"/>
        <v>0</v>
      </c>
      <c r="O5">
        <v>0</v>
      </c>
      <c r="P5">
        <f t="shared" si="10"/>
        <v>0</v>
      </c>
      <c r="Q5">
        <v>399</v>
      </c>
      <c r="R5" s="2">
        <v>4500000</v>
      </c>
      <c r="S5" s="8"/>
      <c r="T5" s="8"/>
    </row>
    <row r="6" spans="1:21" x14ac:dyDescent="0.25">
      <c r="A6" s="4">
        <f t="shared" si="0"/>
        <v>0</v>
      </c>
      <c r="B6" s="4">
        <f t="shared" si="1"/>
        <v>409.58096399999999</v>
      </c>
      <c r="C6" s="4">
        <f t="shared" si="9"/>
        <v>491.49715679999997</v>
      </c>
      <c r="D6" s="4">
        <f t="shared" si="2"/>
        <v>589.79658815999994</v>
      </c>
      <c r="E6" s="5">
        <f t="shared" si="3"/>
        <v>4350000</v>
      </c>
      <c r="F6" s="15">
        <f t="shared" si="4"/>
        <v>10621</v>
      </c>
      <c r="G6" s="10">
        <f t="shared" si="5"/>
        <v>8851</v>
      </c>
      <c r="H6" s="10">
        <f t="shared" si="6"/>
        <v>7375</v>
      </c>
      <c r="I6" s="4" t="e">
        <f>#REF!</f>
        <v>#REF!</v>
      </c>
      <c r="J6" s="4" t="str">
        <f t="shared" si="7"/>
        <v>16.01.24</v>
      </c>
      <c r="O6">
        <v>0</v>
      </c>
      <c r="P6">
        <f t="shared" si="10"/>
        <v>0</v>
      </c>
      <c r="Q6">
        <f>38.051*10.764</f>
        <v>409.58096399999999</v>
      </c>
      <c r="R6" s="2">
        <v>4350000</v>
      </c>
      <c r="S6" s="8" t="s">
        <v>22</v>
      </c>
      <c r="T6" s="8"/>
    </row>
    <row r="7" spans="1:21" x14ac:dyDescent="0.25">
      <c r="A7" s="4">
        <f t="shared" si="0"/>
        <v>0</v>
      </c>
      <c r="B7" s="4">
        <f t="shared" si="1"/>
        <v>708.26043600000003</v>
      </c>
      <c r="C7" s="4">
        <f t="shared" si="9"/>
        <v>849.91252320000001</v>
      </c>
      <c r="D7" s="4">
        <f t="shared" si="2"/>
        <v>1019.89502784</v>
      </c>
      <c r="E7" s="5">
        <f t="shared" si="3"/>
        <v>9000000</v>
      </c>
      <c r="F7" s="10">
        <f t="shared" si="4"/>
        <v>12707</v>
      </c>
      <c r="G7" s="10">
        <f t="shared" si="5"/>
        <v>10589</v>
      </c>
      <c r="H7" s="10">
        <f t="shared" si="6"/>
        <v>8824</v>
      </c>
      <c r="I7" s="4" t="e">
        <f>#REF!</f>
        <v>#REF!</v>
      </c>
      <c r="J7" s="4" t="str">
        <f t="shared" si="7"/>
        <v>25.09.24</v>
      </c>
      <c r="O7">
        <v>0</v>
      </c>
      <c r="P7">
        <f t="shared" si="10"/>
        <v>0</v>
      </c>
      <c r="Q7">
        <f>65.799*10.764</f>
        <v>708.26043600000003</v>
      </c>
      <c r="R7" s="2">
        <v>9000000</v>
      </c>
      <c r="S7" s="8" t="s">
        <v>23</v>
      </c>
      <c r="T7" s="16">
        <f>R7+450000+30000</f>
        <v>9480000</v>
      </c>
      <c r="U7">
        <f>T7/Q7</f>
        <v>13384.906904499179</v>
      </c>
    </row>
    <row r="8" spans="1:21" x14ac:dyDescent="0.25">
      <c r="A8" s="4">
        <f t="shared" si="0"/>
        <v>0</v>
      </c>
      <c r="B8" s="4">
        <f t="shared" si="1"/>
        <v>739</v>
      </c>
      <c r="C8" s="4">
        <f t="shared" si="9"/>
        <v>886.8</v>
      </c>
      <c r="D8" s="4">
        <f t="shared" si="2"/>
        <v>1064.1599999999999</v>
      </c>
      <c r="E8" s="5">
        <f t="shared" si="3"/>
        <v>10000000</v>
      </c>
      <c r="F8" s="10">
        <f t="shared" si="4"/>
        <v>13532</v>
      </c>
      <c r="G8" s="10">
        <f t="shared" si="5"/>
        <v>11276</v>
      </c>
      <c r="H8" s="10">
        <f t="shared" si="6"/>
        <v>9397</v>
      </c>
      <c r="I8" s="4" t="e">
        <f>#REF!</f>
        <v>#REF!</v>
      </c>
      <c r="J8" s="4" t="str">
        <f t="shared" si="7"/>
        <v>13.12.23</v>
      </c>
      <c r="O8">
        <v>0</v>
      </c>
      <c r="P8">
        <f t="shared" si="10"/>
        <v>0</v>
      </c>
      <c r="Q8">
        <v>739</v>
      </c>
      <c r="R8" s="2">
        <v>10000000</v>
      </c>
      <c r="S8" s="8" t="s">
        <v>24</v>
      </c>
      <c r="T8" s="8"/>
    </row>
    <row r="9" spans="1:21" x14ac:dyDescent="0.25">
      <c r="A9" s="4">
        <f t="shared" si="0"/>
        <v>0</v>
      </c>
      <c r="B9" s="4">
        <f t="shared" si="1"/>
        <v>580.39487999999994</v>
      </c>
      <c r="C9" s="4">
        <f t="shared" si="9"/>
        <v>696.47385599999996</v>
      </c>
      <c r="D9" s="4">
        <f t="shared" si="2"/>
        <v>835.76862719999997</v>
      </c>
      <c r="E9" s="5">
        <f t="shared" si="3"/>
        <v>9000000</v>
      </c>
      <c r="F9" s="10">
        <f t="shared" si="4"/>
        <v>15507</v>
      </c>
      <c r="G9" s="10">
        <f t="shared" si="5"/>
        <v>12922</v>
      </c>
      <c r="H9" s="10">
        <f t="shared" si="6"/>
        <v>10769</v>
      </c>
      <c r="I9" s="4" t="e">
        <f>#REF!</f>
        <v>#REF!</v>
      </c>
      <c r="J9" s="4" t="str">
        <f t="shared" si="7"/>
        <v>26.06.24</v>
      </c>
      <c r="O9">
        <v>0</v>
      </c>
      <c r="P9">
        <f t="shared" si="10"/>
        <v>0</v>
      </c>
      <c r="Q9">
        <f>53.92*10.764</f>
        <v>580.39487999999994</v>
      </c>
      <c r="R9" s="2">
        <v>9000000</v>
      </c>
      <c r="S9" s="8" t="s">
        <v>25</v>
      </c>
      <c r="T9" s="8"/>
    </row>
    <row r="10" spans="1:21" x14ac:dyDescent="0.25">
      <c r="A10" s="4">
        <f t="shared" si="0"/>
        <v>0</v>
      </c>
      <c r="B10" s="4">
        <f t="shared" si="1"/>
        <v>422.90679599999999</v>
      </c>
      <c r="C10" s="4">
        <f t="shared" si="9"/>
        <v>507.48815519999994</v>
      </c>
      <c r="D10" s="4">
        <f t="shared" si="2"/>
        <v>608.98578623999992</v>
      </c>
      <c r="E10" s="5">
        <f t="shared" si="3"/>
        <v>3500000</v>
      </c>
      <c r="F10" s="15">
        <f t="shared" si="4"/>
        <v>8276</v>
      </c>
      <c r="G10" s="10">
        <f t="shared" si="5"/>
        <v>6897</v>
      </c>
      <c r="H10" s="10">
        <f t="shared" si="6"/>
        <v>5747</v>
      </c>
      <c r="I10" s="4" t="e">
        <f>#REF!</f>
        <v>#REF!</v>
      </c>
      <c r="J10" s="4" t="str">
        <f t="shared" si="7"/>
        <v>24.03.22</v>
      </c>
      <c r="O10">
        <v>0</v>
      </c>
      <c r="P10">
        <f t="shared" si="10"/>
        <v>0</v>
      </c>
      <c r="Q10">
        <f>(34.767+4.522)*10.764</f>
        <v>422.90679599999999</v>
      </c>
      <c r="R10" s="2">
        <v>3500000</v>
      </c>
      <c r="S10" s="8" t="s">
        <v>26</v>
      </c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14</v>
      </c>
      <c r="I18">
        <v>285</v>
      </c>
    </row>
    <row r="19" spans="7:24" x14ac:dyDescent="0.25">
      <c r="H19" t="s">
        <v>15</v>
      </c>
      <c r="I19">
        <v>50</v>
      </c>
    </row>
    <row r="20" spans="7:24" x14ac:dyDescent="0.25">
      <c r="I20">
        <f>I19+I18</f>
        <v>335</v>
      </c>
    </row>
    <row r="21" spans="7:24" x14ac:dyDescent="0.25">
      <c r="H21" t="s">
        <v>16</v>
      </c>
      <c r="I21">
        <v>12000</v>
      </c>
    </row>
    <row r="22" spans="7:24" x14ac:dyDescent="0.25">
      <c r="G22" s="6"/>
      <c r="H22" s="6" t="s">
        <v>17</v>
      </c>
      <c r="I22">
        <f>I21*I20</f>
        <v>4020000</v>
      </c>
    </row>
    <row r="23" spans="7:24" x14ac:dyDescent="0.25">
      <c r="I23">
        <f>I22*98%</f>
        <v>3939600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18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19</v>
      </c>
      <c r="I27">
        <v>3300000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20</v>
      </c>
      <c r="I28">
        <v>198000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21</v>
      </c>
      <c r="I29">
        <v>30000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>
        <f>SUM(I27:I29)</f>
        <v>3528000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7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6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0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2025-01-14T09:04:37Z</dcterms:modified>
</cp:coreProperties>
</file>