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eera Desai Road Andheri (West)\Jitendra Jivraj Shah\"/>
    </mc:Choice>
  </mc:AlternateContent>
  <xr:revisionPtr revIDLastSave="0" documentId="13_ncr:1_{33BD8E24-12BC-48A3-9D60-A8E3C8444F2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R37" i="4"/>
  <c r="R27" i="4"/>
  <c r="R28" i="4"/>
  <c r="R29" i="4"/>
  <c r="R30" i="4"/>
  <c r="R31" i="4"/>
  <c r="R32" i="4"/>
  <c r="R33" i="4"/>
  <c r="R34" i="4"/>
  <c r="R36" i="4" s="1"/>
  <c r="R35" i="4"/>
  <c r="R26" i="4"/>
  <c r="R25" i="4"/>
  <c r="O20" i="4" l="1"/>
  <c r="H19" i="4" l="1"/>
  <c r="W10" i="4"/>
  <c r="V16" i="4"/>
  <c r="V15" i="4"/>
  <c r="V14" i="4"/>
  <c r="V13" i="4"/>
  <c r="V12" i="4"/>
  <c r="V11" i="4"/>
  <c r="U11" i="4"/>
  <c r="V10" i="4"/>
  <c r="U10" i="4"/>
  <c r="J21" i="4"/>
  <c r="J30" i="4"/>
  <c r="N19" i="4"/>
  <c r="P8" i="4" l="1"/>
  <c r="P7" i="4"/>
  <c r="P6" i="4"/>
  <c r="Q5" i="4"/>
  <c r="P4" i="4"/>
  <c r="P3" i="4"/>
  <c r="P2" i="4"/>
  <c r="Q12" i="4" l="1"/>
  <c r="P12" i="4"/>
  <c r="Q11" i="4"/>
  <c r="P10" i="4"/>
  <c r="P9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<sst xmlns="http://schemas.openxmlformats.org/spreadsheetml/2006/main" count="56" uniqueCount="25">
  <si>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</si>
  <si>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</si>
  <si>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</si>
  <si>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</si>
  <si>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</si>
  <si>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</si>
  <si>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</si>
  <si>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</si>
  <si>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</si>
  <si>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</si>
  <si>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</si>
  <si>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</si>
  <si>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</si>
  <si>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701, 7th Floor, Wing - A, Dadar Manish Market CHS, , Senapati Bapat Marg, , Dadar West </t>
  </si>
  <si>
    <t>bua</t>
  </si>
  <si>
    <t>agreement  - 12.05.2016</t>
  </si>
  <si>
    <t>av</t>
  </si>
  <si>
    <t>sd</t>
  </si>
  <si>
    <t>rd</t>
  </si>
  <si>
    <t>rate</t>
  </si>
  <si>
    <t>10.05.24</t>
  </si>
  <si>
    <t>09.8.24</t>
  </si>
  <si>
    <t>required  - 3.15 cr</t>
  </si>
  <si>
    <t>mca</t>
  </si>
  <si>
    <t>oc - 1997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</si>
</sst>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2A0BE-C315-4057-A5E0-DB91E2AE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315135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54D84-FF25-4A4F-B5F7-1C82CED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01535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2866E-87ED-499F-8538-11DBDF22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031E7-C219-427A-9FC8-88CD1F3D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806C6-F44F-4B6C-94B9-F1F7E83E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E9DDC-1AE3-452C-B3CF-6197696F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6AF17-5801-44A8-B96D-F2E8D12A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420350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DABBA-9D8B-464E-A966-8A9322BA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54750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A25FB-8970-4DFD-9488-D17A0576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20266-041F-469C-84D7-A9D2C27A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925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4.7109375" customWidth="1"/>
    <col min="11" max="13" width="9.140625" hidden="1" customWidth="1"/>
    <col min="14" max="14" width="7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850</v>
      </c>
      <c r="C2" s="4">
        <f>B2*1.3</f>
        <v>1105</v>
      </c>
      <c r="D2" s="4">
        <f t="shared" ref="D2:D13" si="2">C2*1.2</f>
        <v>1326</v>
      </c>
      <c r="E2" s="5">
        <f t="shared" ref="E2:E13" si="3">R2</f>
        <v>35000000</v>
      </c>
      <c r="F2" s="10">
        <f t="shared" ref="F2:F13" si="4">ROUND((E2/B2),0)</f>
        <v>41176</v>
      </c>
      <c r="G2" s="15">
        <f t="shared" ref="G2:G13" si="5">ROUND((E2/C2),0)</f>
        <v>31674</v>
      </c>
      <c r="H2" s="10">
        <f t="shared" ref="H2:H13" si="6">ROUND((E2/D2),0)</f>
        <v>26395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850</v>
      </c>
      <c r="R2" s="2">
        <v>35000000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900</v>
      </c>
      <c r="C3" s="4">
        <f t="shared" ref="C3:C15" si="9">B3*1.3</f>
        <v>1170</v>
      </c>
      <c r="D3" s="4">
        <f t="shared" si="2"/>
        <v>1404</v>
      </c>
      <c r="E3" s="5">
        <f t="shared" si="3"/>
        <v>32500000</v>
      </c>
      <c r="F3" s="10">
        <f t="shared" si="4"/>
        <v>36111</v>
      </c>
      <c r="G3" s="10">
        <f t="shared" si="5"/>
        <v>27778</v>
      </c>
      <c r="H3" s="10">
        <f t="shared" si="6"/>
        <v>23148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900</v>
      </c>
      <c r="R3" s="2">
        <v>32500000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800</v>
      </c>
      <c r="C4" s="4">
        <f t="shared" si="9"/>
        <v>1040</v>
      </c>
      <c r="D4" s="4">
        <f t="shared" si="2"/>
        <v>1248</v>
      </c>
      <c r="E4" s="5">
        <f t="shared" si="3"/>
        <v>32500000</v>
      </c>
      <c r="F4" s="10">
        <f t="shared" si="4"/>
        <v>40625</v>
      </c>
      <c r="G4" s="15">
        <f t="shared" si="5"/>
        <v>31250</v>
      </c>
      <c r="H4" s="10">
        <f t="shared" si="6"/>
        <v>26042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32500000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865</v>
      </c>
      <c r="C5" s="4">
        <f t="shared" si="9"/>
        <v>1124.5</v>
      </c>
      <c r="D5" s="4">
        <f t="shared" si="2"/>
        <v>1349.3999999999999</v>
      </c>
      <c r="E5" s="5">
        <f t="shared" si="3"/>
        <v>32500000</v>
      </c>
      <c r="F5" s="10">
        <f t="shared" si="4"/>
        <v>37572</v>
      </c>
      <c r="G5" s="10">
        <f t="shared" si="5"/>
        <v>28902</v>
      </c>
      <c r="H5" s="10">
        <f t="shared" si="6"/>
        <v>24085</v>
      </c>
      <c r="I5" s="4" t="e">
        <f>#REF!</f>
        <v>#REF!</v>
      </c>
      <c r="J5" s="4">
        <f t="shared" si="7"/>
        <v>0</v>
      </c>
      <c r="O5">
        <v>0</v>
      </c>
      <c r="P5">
        <v>1038</v>
      </c>
      <c r="Q5">
        <f t="shared" ref="Q5" si="10">P5/1.2</f>
        <v>865</v>
      </c>
      <c r="R5" s="2">
        <v>32500000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814</v>
      </c>
      <c r="C6" s="4">
        <f t="shared" si="9"/>
        <v>1058.2</v>
      </c>
      <c r="D6" s="4">
        <f t="shared" si="2"/>
        <v>1269.8399999999999</v>
      </c>
      <c r="E6" s="5">
        <f t="shared" si="3"/>
        <v>40000000</v>
      </c>
      <c r="F6" s="10">
        <f t="shared" si="4"/>
        <v>49140</v>
      </c>
      <c r="G6" s="10">
        <f t="shared" si="5"/>
        <v>37800</v>
      </c>
      <c r="H6" s="10">
        <f t="shared" si="6"/>
        <v>31500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814</v>
      </c>
      <c r="R6" s="2">
        <v>40000000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860</v>
      </c>
      <c r="C7" s="4">
        <f t="shared" si="9"/>
        <v>1118</v>
      </c>
      <c r="D7" s="4">
        <f t="shared" si="2"/>
        <v>1341.6</v>
      </c>
      <c r="E7" s="5">
        <f t="shared" si="3"/>
        <v>32500000</v>
      </c>
      <c r="F7" s="10">
        <f t="shared" si="4"/>
        <v>37791</v>
      </c>
      <c r="G7" s="15">
        <f t="shared" si="5"/>
        <v>29070</v>
      </c>
      <c r="H7" s="10">
        <f t="shared" si="6"/>
        <v>24225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860</v>
      </c>
      <c r="R7" s="2">
        <v>32500000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950</v>
      </c>
      <c r="C8" s="4">
        <f t="shared" si="9"/>
        <v>1235</v>
      </c>
      <c r="D8" s="4">
        <f t="shared" si="2"/>
        <v>1482</v>
      </c>
      <c r="E8" s="5">
        <f t="shared" si="3"/>
        <v>36100000</v>
      </c>
      <c r="F8" s="10">
        <f t="shared" si="4"/>
        <v>38000</v>
      </c>
      <c r="G8" s="10">
        <f t="shared" si="5"/>
        <v>29231</v>
      </c>
      <c r="H8" s="10">
        <f t="shared" si="6"/>
        <v>24359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950</v>
      </c>
      <c r="R8" s="2">
        <v>36100000</v>
      </c>
      <c r="S8" s="8"/>
      <c r="T8" s="8"/>
    </row>
    <row r="9" spans="1:23" x14ac:dyDescent="0.25">
      <c r="A9" s="4">
        <f t="shared" si="0"/>
        <v>0</v>
      </c>
      <c r="B9" s="4">
        <f t="shared" si="1"/>
        <v>868</v>
      </c>
      <c r="C9" s="4">
        <f t="shared" si="9"/>
        <v>1128.4000000000001</v>
      </c>
      <c r="D9" s="4">
        <f t="shared" si="2"/>
        <v>1354.0800000000002</v>
      </c>
      <c r="E9" s="5">
        <f t="shared" si="3"/>
        <v>33300000</v>
      </c>
      <c r="F9" s="10">
        <f t="shared" si="4"/>
        <v>38364</v>
      </c>
      <c r="G9" s="10">
        <f t="shared" si="5"/>
        <v>29511</v>
      </c>
      <c r="H9" s="10">
        <f t="shared" si="6"/>
        <v>24592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868</v>
      </c>
      <c r="R9" s="2">
        <v>33300000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835.5</v>
      </c>
      <c r="C10" s="4">
        <f t="shared" si="9"/>
        <v>1086.1500000000001</v>
      </c>
      <c r="D10" s="4">
        <f t="shared" si="2"/>
        <v>1303.3800000000001</v>
      </c>
      <c r="E10" s="5">
        <f t="shared" si="3"/>
        <v>21200000</v>
      </c>
      <c r="F10" s="10">
        <f t="shared" si="4"/>
        <v>25374</v>
      </c>
      <c r="G10" s="10">
        <f t="shared" si="5"/>
        <v>19518</v>
      </c>
      <c r="H10" s="10">
        <f t="shared" si="6"/>
        <v>16265</v>
      </c>
      <c r="I10" s="4" t="e">
        <f>#REF!</f>
        <v>#REF!</v>
      </c>
      <c r="J10" s="4">
        <f t="shared" si="7"/>
        <v>6</v>
      </c>
      <c r="O10">
        <v>0</v>
      </c>
      <c r="P10">
        <f t="shared" si="11"/>
        <v>0</v>
      </c>
      <c r="Q10">
        <v>835.5</v>
      </c>
      <c r="R10" s="2">
        <v>21200000</v>
      </c>
      <c r="S10" s="8">
        <v>6</v>
      </c>
      <c r="T10" s="8" t="s">
        <v>20</v>
      </c>
      <c r="U10" s="2">
        <f>R10+1272000+30000</f>
        <v>22502000</v>
      </c>
      <c r="V10">
        <f>U10/Q10</f>
        <v>26932.375822860562</v>
      </c>
      <c r="W10">
        <f>V10*1.1</f>
        <v>29625.613405146622</v>
      </c>
    </row>
    <row r="11" spans="1:23" x14ac:dyDescent="0.25">
      <c r="A11" s="4">
        <f t="shared" si="0"/>
        <v>0</v>
      </c>
      <c r="B11" s="4">
        <f t="shared" si="1"/>
        <v>783.33333333333337</v>
      </c>
      <c r="C11" s="4">
        <f t="shared" si="9"/>
        <v>1018.3333333333334</v>
      </c>
      <c r="D11" s="4">
        <f t="shared" si="2"/>
        <v>1222</v>
      </c>
      <c r="E11" s="5">
        <f t="shared" si="3"/>
        <v>33000000</v>
      </c>
      <c r="F11" s="10">
        <f t="shared" si="4"/>
        <v>42128</v>
      </c>
      <c r="G11" s="10">
        <f t="shared" si="5"/>
        <v>32406</v>
      </c>
      <c r="H11" s="10">
        <f t="shared" si="6"/>
        <v>27005</v>
      </c>
      <c r="I11" s="4" t="e">
        <f>#REF!</f>
        <v>#REF!</v>
      </c>
      <c r="J11" s="4">
        <f t="shared" si="7"/>
        <v>3</v>
      </c>
      <c r="O11">
        <v>0</v>
      </c>
      <c r="P11">
        <v>940</v>
      </c>
      <c r="Q11">
        <f t="shared" ref="Q11:Q12" si="12">P11/1.2</f>
        <v>783.33333333333337</v>
      </c>
      <c r="R11" s="2">
        <v>33000000</v>
      </c>
      <c r="S11" s="8">
        <v>3</v>
      </c>
      <c r="T11" s="8" t="s">
        <v>21</v>
      </c>
      <c r="U11" s="2">
        <f>R11+1980000+30000</f>
        <v>35010000</v>
      </c>
      <c r="V11">
        <f t="shared" ref="V11:V16" si="13">U11/Q11</f>
        <v>44693.617021276594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  <c r="V12" t="e">
        <f t="shared" si="13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  <c r="V13" t="e">
        <f t="shared" si="13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  <c r="V14" t="e">
        <f t="shared" si="13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  <c r="V15" t="e">
        <f t="shared" si="13"/>
        <v>#DIV/0!</v>
      </c>
    </row>
    <row r="16" spans="1:23" x14ac:dyDescent="0.25">
      <c r="V16" t="e">
        <f t="shared" si="13"/>
        <v>#DIV/0!</v>
      </c>
    </row>
    <row r="17" spans="7:24" x14ac:dyDescent="0.25">
      <c r="I17" t="s">
        <v>13</v>
      </c>
    </row>
    <row r="19" spans="7:24" x14ac:dyDescent="0.25">
      <c r="H19">
        <f>J19/1.2</f>
        <v>885.83333333333337</v>
      </c>
      <c r="I19" t="s">
        <v>14</v>
      </c>
      <c r="J19" s="16">
        <v>1063</v>
      </c>
      <c r="N19">
        <f>98.8*10.764</f>
        <v>1063.4831999999999</v>
      </c>
    </row>
    <row r="20" spans="7:24" x14ac:dyDescent="0.25">
      <c r="I20" t="s">
        <v>19</v>
      </c>
      <c r="J20" s="16">
        <v>30000</v>
      </c>
      <c r="O20">
        <f>J20*1.2</f>
        <v>36000</v>
      </c>
    </row>
    <row r="21" spans="7:24" x14ac:dyDescent="0.25">
      <c r="J21" s="16">
        <f>J20*J19</f>
        <v>31890000</v>
      </c>
    </row>
    <row r="22" spans="7:24" x14ac:dyDescent="0.25">
      <c r="G22" s="6"/>
      <c r="H22" s="6"/>
      <c r="P22" t="s">
        <v>22</v>
      </c>
    </row>
    <row r="24" spans="7:24" x14ac:dyDescent="0.25">
      <c r="N24" t="s">
        <v>24</v>
      </c>
      <c r="P24" s="11" t="s">
        <v>23</v>
      </c>
      <c r="Q24" s="11"/>
      <c r="R24" s="13"/>
      <c r="T24" s="11"/>
      <c r="U24" s="11"/>
      <c r="V24" s="11"/>
      <c r="W24" s="11"/>
      <c r="X24" s="11"/>
    </row>
    <row r="25" spans="7:24" x14ac:dyDescent="0.25">
      <c r="P25" s="11">
        <v>22.46</v>
      </c>
      <c r="Q25" s="14">
        <v>11.83</v>
      </c>
      <c r="R25" s="14">
        <f>Q25*P25</f>
        <v>265.70179999999999</v>
      </c>
      <c r="T25" s="14"/>
      <c r="U25" s="14"/>
      <c r="V25" s="11"/>
      <c r="W25" s="11"/>
      <c r="X25" s="11"/>
    </row>
    <row r="26" spans="7:24" x14ac:dyDescent="0.25">
      <c r="I26" t="s">
        <v>15</v>
      </c>
      <c r="P26" s="11">
        <v>7.64</v>
      </c>
      <c r="Q26" s="11">
        <v>15.38</v>
      </c>
      <c r="R26" s="11">
        <f>Q26*P26</f>
        <v>117.50320000000001</v>
      </c>
      <c r="T26" s="11"/>
      <c r="U26" s="11"/>
      <c r="V26" s="11"/>
      <c r="W26" s="11"/>
      <c r="X26" s="11"/>
    </row>
    <row r="27" spans="7:24" x14ac:dyDescent="0.25">
      <c r="I27" t="s">
        <v>16</v>
      </c>
      <c r="J27" s="16">
        <v>24000000</v>
      </c>
      <c r="P27" s="11">
        <v>15.18</v>
      </c>
      <c r="Q27" s="11">
        <v>10.050000000000001</v>
      </c>
      <c r="R27" s="11">
        <f t="shared" ref="R27:R35" si="24">Q27*P27</f>
        <v>152.559</v>
      </c>
      <c r="T27" s="11"/>
      <c r="U27" s="11"/>
      <c r="V27" s="11"/>
      <c r="W27" s="11"/>
      <c r="X27" s="11"/>
    </row>
    <row r="28" spans="7:24" x14ac:dyDescent="0.25">
      <c r="I28" t="s">
        <v>17</v>
      </c>
      <c r="J28" s="16">
        <v>1200000</v>
      </c>
      <c r="P28" s="11">
        <v>7.31</v>
      </c>
      <c r="Q28" s="11">
        <v>3.88</v>
      </c>
      <c r="R28" s="11">
        <f t="shared" si="24"/>
        <v>28.362799999999996</v>
      </c>
      <c r="T28" s="12"/>
      <c r="U28" s="12"/>
      <c r="V28" s="11"/>
      <c r="W28" s="11"/>
      <c r="X28" s="11"/>
    </row>
    <row r="29" spans="7:24" x14ac:dyDescent="0.25">
      <c r="I29" t="s">
        <v>18</v>
      </c>
      <c r="J29" s="16">
        <v>30000</v>
      </c>
      <c r="P29" s="11">
        <v>15.34</v>
      </c>
      <c r="Q29" s="11">
        <v>10.09</v>
      </c>
      <c r="R29" s="11">
        <f t="shared" si="24"/>
        <v>154.78059999999999</v>
      </c>
      <c r="T29" s="11"/>
      <c r="U29" s="11"/>
      <c r="V29" s="11"/>
      <c r="W29" s="11"/>
      <c r="X29" s="11"/>
    </row>
    <row r="30" spans="7:24" x14ac:dyDescent="0.25">
      <c r="J30" s="16">
        <f>SUM(J27:J29)</f>
        <v>25230000</v>
      </c>
      <c r="P30" s="11">
        <v>3.47</v>
      </c>
      <c r="Q30" s="11">
        <v>7.34</v>
      </c>
      <c r="R30" s="11">
        <f t="shared" si="24"/>
        <v>25.469799999999999</v>
      </c>
      <c r="T30" s="11"/>
      <c r="U30" s="11"/>
      <c r="V30" s="11"/>
      <c r="W30" s="11"/>
      <c r="X30" s="11"/>
    </row>
    <row r="31" spans="7:24" x14ac:dyDescent="0.25">
      <c r="P31" s="11">
        <v>6.22</v>
      </c>
      <c r="Q31" s="11">
        <v>2.2599999999999998</v>
      </c>
      <c r="R31" s="11">
        <f t="shared" si="24"/>
        <v>14.057199999999998</v>
      </c>
      <c r="T31" s="11"/>
      <c r="U31" s="11"/>
      <c r="V31" s="11"/>
      <c r="W31" s="11"/>
      <c r="X31" s="11"/>
    </row>
    <row r="32" spans="7:24" x14ac:dyDescent="0.25">
      <c r="P32" s="11">
        <v>6.85</v>
      </c>
      <c r="Q32" s="11">
        <v>2.61</v>
      </c>
      <c r="R32" s="11">
        <f t="shared" si="24"/>
        <v>17.878499999999999</v>
      </c>
      <c r="S32" s="6"/>
      <c r="T32" s="11"/>
      <c r="U32" s="11"/>
      <c r="V32" s="11"/>
      <c r="W32" s="11"/>
      <c r="X32" s="11"/>
    </row>
    <row r="33" spans="16:24" x14ac:dyDescent="0.25">
      <c r="P33" s="11">
        <v>2.2200000000000002</v>
      </c>
      <c r="Q33" s="11">
        <v>3.05</v>
      </c>
      <c r="R33" s="11">
        <f t="shared" si="24"/>
        <v>6.7709999999999999</v>
      </c>
      <c r="S33" s="6"/>
      <c r="T33" s="11"/>
      <c r="U33" s="11"/>
      <c r="V33" s="11"/>
      <c r="W33" s="11"/>
      <c r="X33" s="11"/>
    </row>
    <row r="34" spans="16:24" x14ac:dyDescent="0.25">
      <c r="P34" s="11">
        <v>4.55</v>
      </c>
      <c r="Q34" s="11">
        <v>3.96</v>
      </c>
      <c r="R34" s="11">
        <f t="shared" si="24"/>
        <v>18.018000000000001</v>
      </c>
    </row>
    <row r="35" spans="16:24" x14ac:dyDescent="0.25">
      <c r="P35" s="11">
        <v>2.33</v>
      </c>
      <c r="Q35" s="11">
        <v>2.2799999999999998</v>
      </c>
      <c r="R35" s="11">
        <f t="shared" si="24"/>
        <v>5.3123999999999993</v>
      </c>
      <c r="T35" s="6"/>
    </row>
    <row r="36" spans="16:24" x14ac:dyDescent="0.25">
      <c r="P36" s="11"/>
      <c r="Q36" s="11"/>
      <c r="R36" s="11">
        <f>SUM(R25:R35)</f>
        <v>806.41430000000003</v>
      </c>
      <c r="S36" s="6"/>
    </row>
    <row r="37" spans="16:24" x14ac:dyDescent="0.25">
      <c r="R37" s="17">
        <f>J19/R36</f>
        <v>1.3181809895980268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2025-01-14T11:17:29Z</dcterms:modified>
</cp:coreProperties>
</file>