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Kamladevi Liladhar Kotwal\"/>
    </mc:Choice>
  </mc:AlternateContent>
  <xr:revisionPtr revIDLastSave="0" documentId="13_ncr:1_{1255B22D-2264-4417-A926-CFEF881E17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8" i="4" l="1"/>
  <c r="T8" i="4"/>
  <c r="U7" i="4"/>
  <c r="T7" i="4"/>
  <c r="Q34" i="4"/>
  <c r="Q33" i="4"/>
  <c r="Q32" i="4"/>
  <c r="Q31" i="4"/>
  <c r="Q30" i="4"/>
  <c r="Q29" i="4"/>
  <c r="Q28" i="4"/>
  <c r="Q27" i="4"/>
  <c r="Q26" i="4"/>
  <c r="Q25" i="4"/>
  <c r="Q35" i="4" s="1"/>
  <c r="Q36" i="4" s="1"/>
  <c r="Q24" i="4"/>
  <c r="Q23" i="4"/>
  <c r="Q22" i="4"/>
  <c r="I23" i="4"/>
  <c r="Q2" i="4"/>
  <c r="Q12" i="4" l="1"/>
  <c r="P12" i="4"/>
  <c r="P11" i="4"/>
  <c r="Q11" i="4" s="1"/>
  <c r="Q10" i="4"/>
  <c r="P10" i="4"/>
  <c r="P9" i="4"/>
  <c r="Q9" i="4" s="1"/>
  <c r="P8" i="4"/>
  <c r="P7" i="4"/>
  <c r="Q6" i="4"/>
  <c r="Q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<sst xmlns="http://schemas.openxmlformats.org/spreadsheetml/2006/main" count="28" uniqueCount="25">
  <si>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</si>
  <si>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</si>
  <si>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</si>
  <si>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</si>
  <si>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</si>
  <si>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</si>
  <si>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</si>
  <si>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</si>
  <si>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</si>
  <si>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</si>
  <si>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</si>
  <si>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</si>
  <si>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</si>
  <si>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10, 2nd Floor, Building No 1, Kranti Tower CHSL, Sector 9, Shreenagar, Wagle Estate</t>
  </si>
  <si>
    <t>ca</t>
  </si>
  <si>
    <t>bua</t>
  </si>
  <si>
    <t>rate on ca</t>
  </si>
  <si>
    <t>fmv</t>
  </si>
  <si>
    <t>agreemetn - 12.02.1998</t>
  </si>
  <si>
    <t>possession ltr - 1998</t>
  </si>
  <si>
    <t>OC - 1997</t>
  </si>
  <si>
    <t>LS - 75 to 80 lakhs</t>
  </si>
  <si>
    <t>mca</t>
  </si>
  <si>
    <t>20.10.2023</t>
  </si>
  <si>
    <t>27.07.23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</si>
</sst>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2D5BF-13BF-4295-9157-4C88586A4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038F6-A192-4597-A954-AA826176C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78559-BF71-4168-A955-8C514E924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781360-337B-45FC-94A6-334F1510C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D3EF82-BAB4-45F9-B7B7-B6485E2AD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49811-6BD0-4C51-B66F-DF5F9D46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267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4C1AD-96F9-4661-AFCB-FDCA3D759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53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F24" sqref="F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1406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530.83333333333337</v>
      </c>
      <c r="C2" s="4">
        <f>B2*1.2</f>
        <v>637</v>
      </c>
      <c r="D2" s="4">
        <f t="shared" ref="D2:D13" si="2">C2*1.2</f>
        <v>764.4</v>
      </c>
      <c r="E2" s="5">
        <f t="shared" ref="E2:E13" si="3">R2</f>
        <v>13700000</v>
      </c>
      <c r="F2" s="10">
        <f t="shared" ref="F2:F13" si="4">ROUND((E2/B2),0)</f>
        <v>25808</v>
      </c>
      <c r="G2" s="10">
        <f t="shared" ref="G2:G13" si="5">ROUND((E2/C2),0)</f>
        <v>21507</v>
      </c>
      <c r="H2" s="10">
        <f t="shared" ref="H2:H13" si="6">ROUND((E2/D2),0)</f>
        <v>17923</v>
      </c>
      <c r="I2" s="4" t="e">
        <f>#REF!</f>
        <v>#REF!</v>
      </c>
      <c r="J2" s="4">
        <f t="shared" ref="J2:J13" si="7">S2</f>
        <v>0</v>
      </c>
      <c r="O2">
        <v>0</v>
      </c>
      <c r="P2">
        <v>637</v>
      </c>
      <c r="Q2">
        <f t="shared" ref="Q2:Q12" si="8">P2/1.2</f>
        <v>530.83333333333337</v>
      </c>
      <c r="R2" s="2">
        <v>13700000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325.83333333333337</v>
      </c>
      <c r="C3" s="4">
        <f t="shared" ref="C3:C15" si="9">B3*1.2</f>
        <v>391.00000000000006</v>
      </c>
      <c r="D3" s="4">
        <f t="shared" si="2"/>
        <v>469.20000000000005</v>
      </c>
      <c r="E3" s="16">
        <f t="shared" si="3"/>
        <v>7800000</v>
      </c>
      <c r="F3" s="10">
        <f t="shared" si="4"/>
        <v>23939</v>
      </c>
      <c r="G3" s="10">
        <f t="shared" si="5"/>
        <v>19949</v>
      </c>
      <c r="H3" s="10">
        <f t="shared" si="6"/>
        <v>16624</v>
      </c>
      <c r="I3" s="4" t="e">
        <f>#REF!</f>
        <v>#REF!</v>
      </c>
      <c r="J3" s="4">
        <f t="shared" si="7"/>
        <v>0</v>
      </c>
      <c r="O3">
        <v>0</v>
      </c>
      <c r="P3">
        <v>391</v>
      </c>
      <c r="Q3">
        <f t="shared" si="8"/>
        <v>325.83333333333337</v>
      </c>
      <c r="R3" s="2">
        <v>7800000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16">
        <f t="shared" si="3"/>
        <v>9200000</v>
      </c>
      <c r="F4" s="15">
        <f t="shared" si="4"/>
        <v>18400</v>
      </c>
      <c r="G4" s="10">
        <f t="shared" si="5"/>
        <v>15333</v>
      </c>
      <c r="H4" s="10">
        <f t="shared" si="6"/>
        <v>12778</v>
      </c>
      <c r="I4" s="4" t="e">
        <f>#REF!</f>
        <v>#REF!</v>
      </c>
      <c r="J4" s="4">
        <f t="shared" si="7"/>
        <v>0</v>
      </c>
      <c r="O4">
        <v>0</v>
      </c>
      <c r="P4">
        <v>600</v>
      </c>
      <c r="Q4">
        <f t="shared" si="8"/>
        <v>500</v>
      </c>
      <c r="R4" s="2">
        <v>9200000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487.5</v>
      </c>
      <c r="C5" s="4">
        <f t="shared" si="9"/>
        <v>585</v>
      </c>
      <c r="D5" s="4">
        <f t="shared" si="2"/>
        <v>702</v>
      </c>
      <c r="E5" s="16">
        <f t="shared" si="3"/>
        <v>9200000</v>
      </c>
      <c r="F5" s="15">
        <f t="shared" si="4"/>
        <v>18872</v>
      </c>
      <c r="G5" s="10">
        <f t="shared" si="5"/>
        <v>15726</v>
      </c>
      <c r="H5" s="10">
        <f t="shared" si="6"/>
        <v>13105</v>
      </c>
      <c r="I5" s="4" t="e">
        <f>#REF!</f>
        <v>#REF!</v>
      </c>
      <c r="J5" s="4">
        <f t="shared" si="7"/>
        <v>0</v>
      </c>
      <c r="O5">
        <v>0</v>
      </c>
      <c r="P5">
        <v>585</v>
      </c>
      <c r="Q5">
        <f t="shared" si="8"/>
        <v>487.5</v>
      </c>
      <c r="R5" s="2">
        <v>9200000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291.66666666666669</v>
      </c>
      <c r="C6" s="4">
        <f t="shared" si="9"/>
        <v>350</v>
      </c>
      <c r="D6" s="4">
        <f t="shared" si="2"/>
        <v>420</v>
      </c>
      <c r="E6" s="16">
        <f t="shared" si="3"/>
        <v>6000000</v>
      </c>
      <c r="F6" s="10">
        <f t="shared" si="4"/>
        <v>20571</v>
      </c>
      <c r="G6" s="10">
        <f t="shared" si="5"/>
        <v>17143</v>
      </c>
      <c r="H6" s="10">
        <f t="shared" si="6"/>
        <v>14286</v>
      </c>
      <c r="I6" s="4" t="e">
        <f>#REF!</f>
        <v>#REF!</v>
      </c>
      <c r="J6" s="4">
        <f t="shared" si="7"/>
        <v>0</v>
      </c>
      <c r="O6">
        <v>0</v>
      </c>
      <c r="P6">
        <v>350</v>
      </c>
      <c r="Q6">
        <f t="shared" si="8"/>
        <v>291.66666666666669</v>
      </c>
      <c r="R6" s="2">
        <v>6000000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435</v>
      </c>
      <c r="C7" s="4">
        <f t="shared" si="9"/>
        <v>522</v>
      </c>
      <c r="D7" s="4">
        <f t="shared" si="2"/>
        <v>626.4</v>
      </c>
      <c r="E7" s="16">
        <f t="shared" si="3"/>
        <v>7700000</v>
      </c>
      <c r="F7" s="15">
        <f t="shared" si="4"/>
        <v>17701</v>
      </c>
      <c r="G7" s="10">
        <f t="shared" si="5"/>
        <v>14751</v>
      </c>
      <c r="H7" s="10">
        <f t="shared" si="6"/>
        <v>12292</v>
      </c>
      <c r="I7" s="4" t="e">
        <f>#REF!</f>
        <v>#REF!</v>
      </c>
      <c r="J7" s="4" t="str">
        <f t="shared" si="7"/>
        <v>20.10.2023</v>
      </c>
      <c r="O7">
        <v>0</v>
      </c>
      <c r="P7">
        <f t="shared" ref="P2:P12" si="10">O7/1.2</f>
        <v>0</v>
      </c>
      <c r="Q7">
        <v>435</v>
      </c>
      <c r="R7" s="2">
        <v>7700000</v>
      </c>
      <c r="S7" s="8" t="s">
        <v>23</v>
      </c>
      <c r="T7" s="17">
        <f>R7+539000+30000</f>
        <v>8269000</v>
      </c>
      <c r="U7">
        <f>T7/Q7</f>
        <v>19009.19540229885</v>
      </c>
    </row>
    <row r="8" spans="1:21" x14ac:dyDescent="0.25">
      <c r="A8" s="4">
        <f t="shared" si="0"/>
        <v>0</v>
      </c>
      <c r="B8" s="4">
        <f t="shared" si="1"/>
        <v>435</v>
      </c>
      <c r="C8" s="4">
        <f t="shared" si="9"/>
        <v>522</v>
      </c>
      <c r="D8" s="4">
        <f t="shared" si="2"/>
        <v>626.4</v>
      </c>
      <c r="E8" s="16">
        <f t="shared" si="3"/>
        <v>6200000</v>
      </c>
      <c r="F8" s="10">
        <f t="shared" si="4"/>
        <v>14253</v>
      </c>
      <c r="G8" s="10">
        <f t="shared" si="5"/>
        <v>11877</v>
      </c>
      <c r="H8" s="10">
        <f t="shared" si="6"/>
        <v>9898</v>
      </c>
      <c r="I8" s="4" t="e">
        <f>#REF!</f>
        <v>#REF!</v>
      </c>
      <c r="J8" s="4" t="str">
        <f t="shared" si="7"/>
        <v>27.07.23</v>
      </c>
      <c r="O8">
        <v>0</v>
      </c>
      <c r="P8">
        <f t="shared" si="10"/>
        <v>0</v>
      </c>
      <c r="Q8">
        <v>435</v>
      </c>
      <c r="R8" s="2">
        <v>6200000</v>
      </c>
      <c r="S8" s="8" t="s">
        <v>24</v>
      </c>
      <c r="T8" s="17">
        <f>R8+434000+30000</f>
        <v>6664000</v>
      </c>
      <c r="U8">
        <f>T8/Q8</f>
        <v>15319.540229885057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20" spans="7:24" x14ac:dyDescent="0.25">
      <c r="H20" t="s">
        <v>14</v>
      </c>
      <c r="I20">
        <v>420</v>
      </c>
    </row>
    <row r="21" spans="7:24" x14ac:dyDescent="0.25">
      <c r="H21" t="s">
        <v>15</v>
      </c>
      <c r="I21">
        <v>595</v>
      </c>
      <c r="O21" t="s">
        <v>22</v>
      </c>
    </row>
    <row r="22" spans="7:24" x14ac:dyDescent="0.25">
      <c r="G22" s="6"/>
      <c r="H22" s="6" t="s">
        <v>16</v>
      </c>
      <c r="I22">
        <v>18000</v>
      </c>
      <c r="O22">
        <v>2.98</v>
      </c>
      <c r="P22">
        <v>4.33</v>
      </c>
      <c r="Q22">
        <f>P22*O22</f>
        <v>12.9034</v>
      </c>
    </row>
    <row r="23" spans="7:24" x14ac:dyDescent="0.25">
      <c r="H23" t="s">
        <v>17</v>
      </c>
      <c r="I23">
        <f>I22*I20</f>
        <v>7560000</v>
      </c>
      <c r="O23">
        <v>2.98</v>
      </c>
      <c r="P23">
        <v>0.56000000000000005</v>
      </c>
      <c r="Q23">
        <f t="shared" ref="Q23:Q34" si="21">P23*O23</f>
        <v>1.6688000000000001</v>
      </c>
    </row>
    <row r="24" spans="7:24" x14ac:dyDescent="0.25">
      <c r="O24">
        <v>2.7</v>
      </c>
      <c r="P24" s="11">
        <v>0.9</v>
      </c>
      <c r="Q24">
        <f t="shared" si="21"/>
        <v>2.4300000000000002</v>
      </c>
      <c r="R24" s="13"/>
      <c r="T24" s="11"/>
      <c r="U24" s="11"/>
      <c r="V24" s="11"/>
      <c r="W24" s="11"/>
      <c r="X24" s="11"/>
    </row>
    <row r="25" spans="7:24" x14ac:dyDescent="0.25">
      <c r="O25">
        <v>0.98</v>
      </c>
      <c r="P25" s="11">
        <v>1.08</v>
      </c>
      <c r="Q25">
        <f t="shared" si="21"/>
        <v>1.0584</v>
      </c>
      <c r="R25" s="14"/>
      <c r="T25" s="14"/>
      <c r="U25" s="14"/>
      <c r="V25" s="11"/>
      <c r="W25" s="11"/>
      <c r="X25" s="11"/>
    </row>
    <row r="26" spans="7:24" x14ac:dyDescent="0.25">
      <c r="I26" t="s">
        <v>21</v>
      </c>
      <c r="O26">
        <v>0.9</v>
      </c>
      <c r="P26" s="11">
        <v>1.2</v>
      </c>
      <c r="Q26">
        <f t="shared" si="21"/>
        <v>1.08</v>
      </c>
      <c r="R26" s="11"/>
      <c r="T26" s="11"/>
      <c r="U26" s="11"/>
      <c r="V26" s="11"/>
      <c r="W26" s="11"/>
      <c r="X26" s="11"/>
    </row>
    <row r="27" spans="7:24" x14ac:dyDescent="0.25">
      <c r="H27" t="s">
        <v>20</v>
      </c>
      <c r="O27">
        <v>1.22</v>
      </c>
      <c r="P27" s="11">
        <v>2.35</v>
      </c>
      <c r="Q27">
        <f t="shared" si="21"/>
        <v>2.867</v>
      </c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O28">
        <v>2.2000000000000002</v>
      </c>
      <c r="P28" s="11">
        <v>2.99</v>
      </c>
      <c r="Q28">
        <f t="shared" si="21"/>
        <v>6.5780000000000012</v>
      </c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O29">
        <v>0.63</v>
      </c>
      <c r="P29" s="11">
        <v>1.4</v>
      </c>
      <c r="Q29">
        <f t="shared" si="21"/>
        <v>0.8819999999999999</v>
      </c>
      <c r="R29" s="11"/>
      <c r="T29" s="11"/>
      <c r="U29" s="11"/>
      <c r="V29" s="11"/>
      <c r="W29" s="11"/>
      <c r="X29" s="11"/>
    </row>
    <row r="30" spans="7:24" x14ac:dyDescent="0.25">
      <c r="O30">
        <v>0.19</v>
      </c>
      <c r="P30" s="11">
        <v>0.9</v>
      </c>
      <c r="Q30">
        <f t="shared" si="21"/>
        <v>0.17100000000000001</v>
      </c>
      <c r="R30" s="11"/>
      <c r="T30" s="11"/>
      <c r="U30" s="11"/>
      <c r="V30" s="11"/>
      <c r="W30" s="11"/>
      <c r="X30" s="11"/>
    </row>
    <row r="31" spans="7:24" x14ac:dyDescent="0.25">
      <c r="O31">
        <v>0.17</v>
      </c>
      <c r="P31" s="11">
        <v>0.69</v>
      </c>
      <c r="Q31">
        <f t="shared" si="21"/>
        <v>0.1173</v>
      </c>
      <c r="R31" s="11"/>
      <c r="T31" s="11"/>
      <c r="U31" s="11"/>
      <c r="V31" s="11"/>
      <c r="W31" s="11"/>
      <c r="X31" s="11"/>
    </row>
    <row r="32" spans="7:24" x14ac:dyDescent="0.25">
      <c r="O32">
        <v>3.3</v>
      </c>
      <c r="P32" s="11">
        <v>3.27</v>
      </c>
      <c r="Q32">
        <f t="shared" si="21"/>
        <v>10.790999999999999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1.9</v>
      </c>
      <c r="P33" s="11">
        <v>0.57999999999999996</v>
      </c>
      <c r="Q33">
        <f t="shared" si="21"/>
        <v>1.1019999999999999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0.76</v>
      </c>
      <c r="P34" s="11">
        <v>0.9</v>
      </c>
      <c r="Q34">
        <f t="shared" si="21"/>
        <v>0.68400000000000005</v>
      </c>
      <c r="R34" s="11"/>
    </row>
    <row r="35" spans="15:24" x14ac:dyDescent="0.25">
      <c r="Q35" s="11">
        <f>SUM(Q22:Q34)</f>
        <v>42.332899999999995</v>
      </c>
      <c r="R35" s="11"/>
      <c r="T35" s="6"/>
    </row>
    <row r="36" spans="15:24" x14ac:dyDescent="0.25">
      <c r="P36" s="11"/>
      <c r="Q36" s="11">
        <f>Q35*10.764</f>
        <v>455.67133559999991</v>
      </c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2025-01-15T05:32:07Z</dcterms:modified>
</cp:coreProperties>
</file>