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W43" i="4" l="1"/>
  <c r="N15" i="15"/>
  <c r="N6" i="15" l="1"/>
  <c r="S12" i="14"/>
  <c r="R7" i="13"/>
  <c r="G28" i="4"/>
  <c r="C3" i="4" l="1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Q6" i="4"/>
  <c r="B6" i="4" s="1"/>
  <c r="C6" i="4" s="1"/>
  <c r="D6" i="4" s="1"/>
  <c r="J6" i="4"/>
  <c r="I6" i="4"/>
  <c r="E6" i="4"/>
  <c r="H6" i="4" s="1"/>
  <c r="A6" i="4"/>
  <c r="Q5" i="4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H4" i="4" s="1"/>
  <c r="A4" i="4"/>
  <c r="Q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D3" i="4" l="1"/>
  <c r="H9" i="4"/>
  <c r="G8" i="4"/>
  <c r="G9" i="4"/>
  <c r="F8" i="4"/>
  <c r="F9" i="4"/>
  <c r="H3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S38" i="4" l="1"/>
  <c r="W48" i="4" l="1"/>
  <c r="W44" i="4"/>
</calcChain>
</file>

<file path=xl/sharedStrings.xml><?xml version="1.0" encoding="utf-8"?>
<sst xmlns="http://schemas.openxmlformats.org/spreadsheetml/2006/main" count="51" uniqueCount="44">
  <si>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</si>
  <si>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</si>
  <si>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</si>
  <si>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</si>
  <si>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</si>
  <si>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</si>
  <si>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</si>
  <si>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</si>
  <si>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</si>
  <si>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</si>
  <si>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</si>
  <si>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</si>
  <si>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</si>
  <si>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</si>
  <si>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</si>
  <si>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</si>
  <si>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</si>
  <si>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</si>
  <si>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</si>
  <si>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</si>
  <si>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</si>
  <si>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</si>
  <si>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</si>
  <si>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</si>
  <si>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</si>
  <si>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</si>
  <si>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</si>
  <si>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</si>
  <si>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</si>
  <si>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</si>
  <si>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</si>
  <si>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</si>
  <si>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</si>
  <si>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</si>
  <si>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</si>
  <si>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</si>
  <si>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</si>
  <si>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</si>
  <si>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As per part OC</t>
  </si>
  <si>
    <t>Janaseva Sahakari Bank (Borivali) LTD - USHA MAHENDRA GOHIL / NIRMAL MAHENDRA GOHIL</t>
  </si>
  <si>
    <t>Agree BUA</t>
  </si>
  <si>
    <t>rate on BUA</t>
  </si>
  <si>
    <t>Approx</t>
  </si>
  <si>
    <t xml:space="preserve">Lower area as per agreement is considered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</si>
</sst>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0" fontId="13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14</xdr:col>
      <xdr:colOff>77061</xdr:colOff>
      <xdr:row>26</xdr:row>
      <xdr:rowOff>19744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6173061" cy="4972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15</xdr:col>
      <xdr:colOff>77061</xdr:colOff>
      <xdr:row>32</xdr:row>
      <xdr:rowOff>76902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143000"/>
          <a:ext cx="6173061" cy="50299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591398</xdr:colOff>
      <xdr:row>27</xdr:row>
      <xdr:rowOff>181692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077798" cy="51346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12</xdr:col>
      <xdr:colOff>105640</xdr:colOff>
      <xdr:row>29</xdr:row>
      <xdr:rowOff>172198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0"/>
          <a:ext cx="6201640" cy="53633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561976</xdr:colOff>
      <xdr:row>1</xdr:row>
      <xdr:rowOff>19050</xdr:rowOff>
    </xdr:from>
    <xdr:to>
      <xdr:col>23</xdr:col>
      <xdr:colOff>581026</xdr:colOff>
      <xdr:row>30</xdr:row>
      <xdr:rowOff>38876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92" r="7858" b="1"/>
        <a:stretch/>
      </xdr:blipFill>
      <xdr:spPr>
        <a:xfrm>
          <a:off x="6657976" y="209550"/>
          <a:ext cx="7943850" cy="55443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19050</xdr:rowOff>
    </xdr:from>
    <xdr:to>
      <xdr:col>21</xdr:col>
      <xdr:colOff>47625</xdr:colOff>
      <xdr:row>34</xdr:row>
      <xdr:rowOff>152400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46" r="4374" b="-1"/>
        <a:stretch/>
      </xdr:blipFill>
      <xdr:spPr>
        <a:xfrm>
          <a:off x="3657600" y="209550"/>
          <a:ext cx="9191625" cy="6419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28" zoomScaleNormal="100" workbookViewId="0">
      <selection activeCell="U37" sqref="U37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9" si="0">N3</f>
        <v>0</v>
      </c>
      <c r="B3" s="4">
        <f t="shared" ref="B3:B9" si="1">Q3</f>
        <v>401.66666666666669</v>
      </c>
      <c r="C3" s="4">
        <f>B3*1.2</f>
        <v>482</v>
      </c>
      <c r="D3" s="4">
        <f t="shared" ref="D3:D9" si="2">C3*1.2</f>
        <v>578.4</v>
      </c>
      <c r="E3" s="5">
        <f t="shared" ref="E3:E9" si="3">R3</f>
        <v>7500000</v>
      </c>
      <c r="F3" s="9">
        <f t="shared" ref="F3:F9" si="4">ROUND((E3/B3),0)</f>
        <v>18672</v>
      </c>
      <c r="G3" s="9">
        <f t="shared" ref="G3:G9" si="5">ROUND((E3/C3),0)</f>
        <v>15560</v>
      </c>
      <c r="H3" s="9">
        <f t="shared" ref="H3:H9" si="6">ROUND((E3/D3),0)</f>
        <v>12967</v>
      </c>
      <c r="I3" s="4" t="e">
        <f>#REF!</f>
        <v>#REF!</v>
      </c>
      <c r="J3" s="4">
        <f t="shared" ref="J3:J9" si="7">S3</f>
        <v>0</v>
      </c>
      <c r="O3">
        <v>0</v>
      </c>
      <c r="P3">
        <v>482</v>
      </c>
      <c r="Q3">
        <f t="shared" ref="Q3:Q9" si="8">P3/1.2</f>
        <v>401.66666666666669</v>
      </c>
      <c r="R3" s="2">
        <v>7500000</v>
      </c>
    </row>
    <row r="4" spans="1:20" x14ac:dyDescent="0.25">
      <c r="A4" s="4">
        <f t="shared" si="0"/>
        <v>0</v>
      </c>
      <c r="B4" s="4">
        <f t="shared" si="1"/>
        <v>420.83333333333337</v>
      </c>
      <c r="C4" s="4">
        <f t="shared" ref="C4:C9" si="9">B4*1.2</f>
        <v>505</v>
      </c>
      <c r="D4" s="4">
        <f t="shared" si="2"/>
        <v>606</v>
      </c>
      <c r="E4" s="5">
        <f t="shared" si="3"/>
        <v>7500000</v>
      </c>
      <c r="F4" s="9">
        <f t="shared" si="4"/>
        <v>17822</v>
      </c>
      <c r="G4" s="9">
        <f t="shared" si="5"/>
        <v>14851</v>
      </c>
      <c r="H4" s="9">
        <f t="shared" si="6"/>
        <v>12376</v>
      </c>
      <c r="I4" s="4" t="e">
        <f>#REF!</f>
        <v>#REF!</v>
      </c>
      <c r="J4" s="4">
        <f t="shared" si="7"/>
        <v>0</v>
      </c>
      <c r="O4">
        <v>0</v>
      </c>
      <c r="P4">
        <v>505</v>
      </c>
      <c r="Q4">
        <f t="shared" si="8"/>
        <v>420.83333333333337</v>
      </c>
      <c r="R4" s="2">
        <v>7500000</v>
      </c>
    </row>
    <row r="5" spans="1:20" s="46" customFormat="1" x14ac:dyDescent="0.25">
      <c r="A5" s="44">
        <f t="shared" si="0"/>
        <v>0</v>
      </c>
      <c r="B5" s="44">
        <f t="shared" si="1"/>
        <v>579.16666666666674</v>
      </c>
      <c r="C5" s="44">
        <f t="shared" si="9"/>
        <v>695.00000000000011</v>
      </c>
      <c r="D5" s="44">
        <f t="shared" si="2"/>
        <v>834.00000000000011</v>
      </c>
      <c r="E5" s="45">
        <f t="shared" si="3"/>
        <v>15930000</v>
      </c>
      <c r="F5" s="44">
        <f t="shared" si="4"/>
        <v>27505</v>
      </c>
      <c r="G5" s="44">
        <f t="shared" si="5"/>
        <v>22921</v>
      </c>
      <c r="H5" s="44">
        <f t="shared" si="6"/>
        <v>19101</v>
      </c>
      <c r="I5" s="44" t="e">
        <f>#REF!</f>
        <v>#REF!</v>
      </c>
      <c r="J5" s="44">
        <f t="shared" si="7"/>
        <v>0</v>
      </c>
      <c r="O5" s="46">
        <v>0</v>
      </c>
      <c r="P5" s="46">
        <v>695</v>
      </c>
      <c r="Q5" s="46">
        <f t="shared" si="8"/>
        <v>579.16666666666674</v>
      </c>
      <c r="R5" s="47">
        <v>15930000</v>
      </c>
    </row>
    <row r="6" spans="1:20" s="46" customFormat="1" x14ac:dyDescent="0.25">
      <c r="A6" s="44">
        <f t="shared" si="0"/>
        <v>0</v>
      </c>
      <c r="B6" s="44">
        <f t="shared" si="1"/>
        <v>598.33333333333337</v>
      </c>
      <c r="C6" s="44">
        <f t="shared" si="9"/>
        <v>718</v>
      </c>
      <c r="D6" s="44">
        <f t="shared" si="2"/>
        <v>861.6</v>
      </c>
      <c r="E6" s="45">
        <f t="shared" si="3"/>
        <v>18000000</v>
      </c>
      <c r="F6" s="44">
        <f t="shared" si="4"/>
        <v>30084</v>
      </c>
      <c r="G6" s="44">
        <f t="shared" si="5"/>
        <v>25070</v>
      </c>
      <c r="H6" s="44">
        <f t="shared" si="6"/>
        <v>20891</v>
      </c>
      <c r="I6" s="44" t="e">
        <f>#REF!</f>
        <v>#REF!</v>
      </c>
      <c r="J6" s="44">
        <f t="shared" si="7"/>
        <v>0</v>
      </c>
      <c r="O6" s="46">
        <v>0</v>
      </c>
      <c r="P6" s="46">
        <v>718</v>
      </c>
      <c r="Q6" s="46">
        <f t="shared" si="8"/>
        <v>598.33333333333337</v>
      </c>
      <c r="R6" s="47">
        <v>18000000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ref="P7:P9" si="10">O7/1.2</f>
        <v>0</v>
      </c>
      <c r="Q7">
        <f t="shared" si="8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>
        <f t="shared" si="8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>
        <f t="shared" si="8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5" si="32">N16</f>
        <v>0</v>
      </c>
      <c r="B16" s="44">
        <f t="shared" ref="B16:B25" si="33">Q16</f>
        <v>800</v>
      </c>
      <c r="C16" s="44">
        <f t="shared" ref="C16:C25" si="34">B16*1.2</f>
        <v>960</v>
      </c>
      <c r="D16" s="44">
        <f t="shared" ref="D16:D25" si="35">C16*1.2</f>
        <v>1152</v>
      </c>
      <c r="E16" s="45">
        <f t="shared" ref="E16:E25" si="36">R16</f>
        <v>29000000</v>
      </c>
      <c r="F16" s="44">
        <f t="shared" ref="F16:F25" si="37">ROUND((E16/B16),0)</f>
        <v>36250</v>
      </c>
      <c r="G16" s="44">
        <f t="shared" ref="G16:G25" si="38">ROUND((E16/C16),0)</f>
        <v>30208</v>
      </c>
      <c r="H16" s="44">
        <f t="shared" ref="H16:H25" si="39">ROUND((E16/D16),0)</f>
        <v>25174</v>
      </c>
      <c r="I16" s="44" t="e">
        <f>#REF!</f>
        <v>#REF!</v>
      </c>
      <c r="J16" s="44">
        <f t="shared" ref="J16:J25" si="40">S16</f>
        <v>0</v>
      </c>
      <c r="O16" s="46">
        <v>0</v>
      </c>
      <c r="P16" s="46">
        <f t="shared" ref="P16:Q25" si="41">O16/1.2</f>
        <v>0</v>
      </c>
      <c r="Q16" s="46">
        <v>800</v>
      </c>
      <c r="R16" s="47">
        <v>29000000</v>
      </c>
    </row>
    <row r="17" spans="1:25" s="46" customFormat="1" x14ac:dyDescent="0.25">
      <c r="A17" s="44">
        <f t="shared" si="32"/>
        <v>0</v>
      </c>
      <c r="B17" s="44">
        <f t="shared" si="33"/>
        <v>1580</v>
      </c>
      <c r="C17" s="44">
        <f t="shared" si="34"/>
        <v>1896</v>
      </c>
      <c r="D17" s="44">
        <f t="shared" si="35"/>
        <v>2275.1999999999998</v>
      </c>
      <c r="E17" s="45">
        <f t="shared" si="36"/>
        <v>55000000</v>
      </c>
      <c r="F17" s="44">
        <f t="shared" si="37"/>
        <v>34810</v>
      </c>
      <c r="G17" s="44">
        <f t="shared" si="38"/>
        <v>29008</v>
      </c>
      <c r="H17" s="44">
        <f t="shared" si="39"/>
        <v>24174</v>
      </c>
      <c r="I17" s="44" t="e">
        <f>#REF!</f>
        <v>#REF!</v>
      </c>
      <c r="J17" s="44">
        <f t="shared" si="40"/>
        <v>0</v>
      </c>
      <c r="O17" s="46">
        <v>0</v>
      </c>
      <c r="P17" s="46">
        <f t="shared" si="41"/>
        <v>0</v>
      </c>
      <c r="Q17" s="46">
        <v>1580</v>
      </c>
      <c r="R17" s="47">
        <v>55000000</v>
      </c>
    </row>
    <row r="18" spans="1:25" x14ac:dyDescent="0.25">
      <c r="A18" s="4">
        <f t="shared" si="32"/>
        <v>0</v>
      </c>
      <c r="B18" s="4">
        <f t="shared" si="33"/>
        <v>800</v>
      </c>
      <c r="C18" s="4">
        <f t="shared" si="34"/>
        <v>960</v>
      </c>
      <c r="D18" s="4">
        <f t="shared" si="35"/>
        <v>1152</v>
      </c>
      <c r="E18" s="5">
        <f t="shared" si="36"/>
        <v>19500000</v>
      </c>
      <c r="F18" s="9">
        <f t="shared" si="37"/>
        <v>24375</v>
      </c>
      <c r="G18" s="9">
        <f t="shared" si="38"/>
        <v>20313</v>
      </c>
      <c r="H18" s="9">
        <f t="shared" si="39"/>
        <v>16927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v>800</v>
      </c>
      <c r="R18" s="2">
        <v>19500000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26000</v>
      </c>
      <c r="X26" s="20" t="s">
        <v>41</v>
      </c>
      <c r="Y26" t="s">
        <v>42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2700</v>
      </c>
      <c r="X27" s="22"/>
    </row>
    <row r="28" spans="1:25" ht="15.75" x14ac:dyDescent="0.25">
      <c r="E28" t="s">
        <v>40</v>
      </c>
      <c r="F28" s="7">
        <v>74.67</v>
      </c>
      <c r="G28">
        <f>F28*10.764</f>
        <v>803.74788000000001</v>
      </c>
      <c r="S28" s="10"/>
      <c r="T28" s="10"/>
      <c r="U28" s="17" t="s">
        <v>15</v>
      </c>
      <c r="V28" s="18"/>
      <c r="W28" s="19">
        <f>W26-W27</f>
        <v>23300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2700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18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42</v>
      </c>
      <c r="X31" s="31">
        <v>2007</v>
      </c>
      <c r="Y31" t="s">
        <v>38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39</v>
      </c>
      <c r="Q33" s="42"/>
      <c r="R33" s="42"/>
      <c r="S33" s="42"/>
      <c r="T33" s="43"/>
      <c r="U33" s="21" t="s">
        <v>20</v>
      </c>
      <c r="V33" s="23"/>
      <c r="W33" s="24">
        <f>90*W30/W32</f>
        <v>27</v>
      </c>
      <c r="X33" s="24"/>
    </row>
    <row r="34" spans="15:24" ht="15.75" x14ac:dyDescent="0.25">
      <c r="U34" s="17"/>
      <c r="V34" s="26"/>
      <c r="W34" s="27">
        <v>0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2700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23300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26000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32</v>
      </c>
      <c r="V41" s="30"/>
      <c r="W41" s="25">
        <v>804</v>
      </c>
      <c r="X41" s="24"/>
    </row>
    <row r="42" spans="15:24" ht="15.75" x14ac:dyDescent="0.25">
      <c r="P42" s="13" t="s">
        <v>30</v>
      </c>
      <c r="Q42" s="48" t="s">
        <v>43</v>
      </c>
      <c r="R42" s="48"/>
      <c r="S42" s="48"/>
      <c r="T42" s="11"/>
      <c r="U42" s="17" t="s">
        <v>24</v>
      </c>
      <c r="V42" s="31"/>
      <c r="W42" s="32">
        <f>W39*W41+X43</f>
        <v>20904000</v>
      </c>
      <c r="X42" s="33"/>
    </row>
    <row r="43" spans="15:24" ht="15.75" x14ac:dyDescent="0.25">
      <c r="Q43" s="48"/>
      <c r="R43" s="48"/>
      <c r="S43" s="48"/>
      <c r="T43" s="10"/>
      <c r="U43" s="17" t="s">
        <v>25</v>
      </c>
      <c r="V43" s="23"/>
      <c r="W43" s="34">
        <f>W42*0.9</f>
        <v>18813600</v>
      </c>
      <c r="X43" s="35"/>
    </row>
    <row r="44" spans="15:24" ht="15.75" x14ac:dyDescent="0.25">
      <c r="Q44" s="48"/>
      <c r="R44" s="48"/>
      <c r="S44" s="48"/>
      <c r="T44" s="10"/>
      <c r="U44" s="17" t="s">
        <v>26</v>
      </c>
      <c r="V44" s="23"/>
      <c r="W44" s="34">
        <f>W42*0.8</f>
        <v>16723200</v>
      </c>
      <c r="X44" s="34"/>
    </row>
    <row r="45" spans="15:24" ht="15.75" x14ac:dyDescent="0.25">
      <c r="O45" s="10"/>
      <c r="P45" s="10"/>
      <c r="Q45" s="48"/>
      <c r="R45" s="48"/>
      <c r="S45" s="48"/>
      <c r="T45" s="10"/>
      <c r="U45" s="17"/>
      <c r="V45" s="23"/>
      <c r="W45" s="36"/>
      <c r="X45" s="24"/>
    </row>
    <row r="46" spans="15:24" ht="15.75" x14ac:dyDescent="0.25">
      <c r="Q46" s="48"/>
      <c r="R46" s="48"/>
      <c r="S46" s="48"/>
      <c r="U46" s="37" t="s">
        <v>27</v>
      </c>
      <c r="V46" s="38"/>
      <c r="W46" s="39">
        <f>W27*W41</f>
        <v>2170800</v>
      </c>
      <c r="X46" s="39"/>
    </row>
    <row r="47" spans="15:24" ht="15.75" x14ac:dyDescent="0.25">
      <c r="Q47" s="48"/>
      <c r="R47" s="48"/>
      <c r="S47" s="48"/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43550</v>
      </c>
      <c r="X48" s="34"/>
    </row>
  </sheetData>
  <mergeCells count="4">
    <mergeCell ref="A15:R15"/>
    <mergeCell ref="A2:R2"/>
    <mergeCell ref="P33:T33"/>
    <mergeCell ref="Q42:S4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R44"/>
  <sheetViews>
    <sheetView topLeftCell="D1" zoomScaleNormal="100" workbookViewId="0">
      <selection activeCell="R8" sqref="R8"/>
    </sheetView>
  </sheetViews>
  <sheetFormatPr defaultRowHeight="15" x14ac:dyDescent="0.25"/>
  <sheetData>
    <row r="7" spans="17:18" x14ac:dyDescent="0.25">
      <c r="Q7">
        <v>44.78</v>
      </c>
      <c r="R7">
        <f>Q7*10.764</f>
        <v>482.01191999999998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2:S12"/>
  <sheetViews>
    <sheetView topLeftCell="D6" workbookViewId="0">
      <selection activeCell="S13" sqref="S13"/>
    </sheetView>
  </sheetViews>
  <sheetFormatPr defaultRowHeight="15" x14ac:dyDescent="0.25"/>
  <sheetData>
    <row r="12" spans="18:19" x14ac:dyDescent="0.25">
      <c r="R12">
        <v>46.91</v>
      </c>
      <c r="S12">
        <f>R12*10.764</f>
        <v>504.93923999999993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opLeftCell="A7" zoomScaleNormal="100" workbookViewId="0">
      <selection activeCell="N12" sqref="N12:N15"/>
    </sheetView>
  </sheetViews>
  <sheetFormatPr defaultRowHeight="15" x14ac:dyDescent="0.25"/>
  <cols>
    <col min="14" max="14" width="19.42578125" customWidth="1"/>
  </cols>
  <sheetData>
    <row r="2" spans="1:14" x14ac:dyDescent="0.25">
      <c r="A2" s="6"/>
    </row>
    <row r="6" spans="1:14" x14ac:dyDescent="0.25">
      <c r="M6">
        <v>64.55</v>
      </c>
      <c r="N6">
        <f>M6*10.764</f>
        <v>694.81619999999998</v>
      </c>
    </row>
    <row r="12" spans="1:14" x14ac:dyDescent="0.25">
      <c r="N12">
        <v>15000000</v>
      </c>
    </row>
    <row r="13" spans="1:14" x14ac:dyDescent="0.25">
      <c r="N13">
        <v>900000</v>
      </c>
    </row>
    <row r="14" spans="1:14" x14ac:dyDescent="0.25">
      <c r="N14">
        <v>30000</v>
      </c>
    </row>
    <row r="15" spans="1:14" x14ac:dyDescent="0.25">
      <c r="N15">
        <f>SUM(N12:N14)</f>
        <v>15930000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A25" sqref="A25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Q19" sqref="Q19:T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4" zoomScaleNormal="100" workbookViewId="0">
      <selection activeCell="L2" sqref="L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4" workbookViewId="0">
      <selection activeCell="G2" sqref="G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2025-01-15T06:52:16Z</dcterms:modified>
</cp:coreProperties>
</file>