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Borivali (W)\Trupti Sameer Shelar\"/>
    </mc:Choice>
  </mc:AlternateContent>
  <xr:revisionPtr revIDLastSave="0" documentId="13_ncr:1_{0CCF3FF5-24AF-4F9B-97EA-FFA5E9A0FBF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8" i="4" l="1"/>
  <c r="U8" i="4"/>
  <c r="V7" i="4"/>
  <c r="U7" i="4"/>
  <c r="V6" i="4"/>
  <c r="U6" i="4"/>
  <c r="Q6" i="4"/>
  <c r="P6" i="4"/>
  <c r="V5" i="4"/>
  <c r="U5" i="4"/>
  <c r="I21" i="4"/>
  <c r="I29" i="4"/>
  <c r="N19" i="4"/>
  <c r="J19" i="4"/>
  <c r="Q12" i="4" l="1"/>
  <c r="P12" i="4"/>
  <c r="P11" i="4"/>
  <c r="Q11" i="4" s="1"/>
  <c r="Q10" i="4"/>
  <c r="P10" i="4"/>
  <c r="P9" i="4"/>
  <c r="Q9" i="4" s="1"/>
  <c r="P8" i="4"/>
  <c r="P7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<sst xmlns="http://schemas.openxmlformats.org/spreadsheetml/2006/main" count="29" uniqueCount="26">
  <si>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</si>
  <si>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</si>
  <si>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</si>
  <si>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</si>
  <si>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</si>
  <si>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</si>
  <si>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</si>
  <si>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</si>
  <si>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</si>
  <si>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</si>
  <si>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</si>
  <si>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</si>
  <si>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</si>
  <si>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1301, 13th Floor, Praneeta Heights, Gorai, Village - Gorai, Borivali West, Mumbai,</t>
  </si>
  <si>
    <t>rera ca</t>
  </si>
  <si>
    <t>bua</t>
  </si>
  <si>
    <t>rate on ca</t>
  </si>
  <si>
    <t>fmv</t>
  </si>
  <si>
    <t>agreemen t- 28.11.24</t>
  </si>
  <si>
    <t>av</t>
  </si>
  <si>
    <t>sd</t>
  </si>
  <si>
    <t>rd</t>
  </si>
  <si>
    <t>03.12.24</t>
  </si>
  <si>
    <t>24.12.24</t>
  </si>
  <si>
    <t>04.10.24</t>
  </si>
  <si>
    <t>17.09.24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</si>
</sst>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182186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50F110-AB9E-49BE-8957-B5AF7DA38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1A29C-2E28-48AA-9912-04540E4EE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C77AE-8884-4840-A00E-12493315C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286556</xdr:colOff>
      <xdr:row>45</xdr:row>
      <xdr:rowOff>86860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CE5018-9FD1-4615-B9D9-CC5602BBE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72956" cy="8135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334187</xdr:colOff>
      <xdr:row>49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0D4BA-6482-462F-B859-83DE3264A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5820587" cy="8145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305608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AC3207-152B-4B62-BE69-9087F911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5792008" cy="81354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257977</xdr:colOff>
      <xdr:row>43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A6A7F-83A3-47FC-A606-B194263E0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44377" cy="8125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3" sqref="N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493</v>
      </c>
      <c r="C2" s="4">
        <f>B2*1.2</f>
        <v>591.6</v>
      </c>
      <c r="D2" s="4">
        <f t="shared" ref="D2:D13" si="2">C2*1.2</f>
        <v>709.92</v>
      </c>
      <c r="E2" s="5">
        <f t="shared" ref="E2:E13" si="3">R2</f>
        <v>12200000</v>
      </c>
      <c r="F2" s="15">
        <f t="shared" ref="F2:F13" si="4">ROUND((E2/B2),0)</f>
        <v>24746</v>
      </c>
      <c r="G2" s="10">
        <f t="shared" ref="G2:G13" si="5">ROUND((E2/C2),0)</f>
        <v>20622</v>
      </c>
      <c r="H2" s="10">
        <f t="shared" ref="H2:H13" si="6">ROUND((E2/D2),0)</f>
        <v>17185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493</v>
      </c>
      <c r="R2" s="2">
        <v>12200000</v>
      </c>
      <c r="S2" s="8"/>
      <c r="T2" s="8"/>
    </row>
    <row r="3" spans="1:22" x14ac:dyDescent="0.25">
      <c r="A3" s="4">
        <f t="shared" si="0"/>
        <v>0</v>
      </c>
      <c r="B3" s="4">
        <f t="shared" si="1"/>
        <v>695.83333333333337</v>
      </c>
      <c r="C3" s="4">
        <f t="shared" ref="C3:C15" si="9">B3*1.2</f>
        <v>835</v>
      </c>
      <c r="D3" s="4">
        <f t="shared" si="2"/>
        <v>1002</v>
      </c>
      <c r="E3" s="16">
        <f t="shared" si="3"/>
        <v>17500000</v>
      </c>
      <c r="F3" s="10">
        <f t="shared" si="4"/>
        <v>25150</v>
      </c>
      <c r="G3" s="10">
        <f t="shared" si="5"/>
        <v>20958</v>
      </c>
      <c r="H3" s="10">
        <f t="shared" si="6"/>
        <v>17465</v>
      </c>
      <c r="I3" s="4" t="e">
        <f>#REF!</f>
        <v>#REF!</v>
      </c>
      <c r="J3" s="4">
        <f t="shared" si="7"/>
        <v>0</v>
      </c>
      <c r="O3">
        <v>0</v>
      </c>
      <c r="P3">
        <v>835</v>
      </c>
      <c r="Q3">
        <f t="shared" ref="Q2:Q12" si="10">P3/1.2</f>
        <v>695.83333333333337</v>
      </c>
      <c r="R3" s="2">
        <v>17500000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547</v>
      </c>
      <c r="C4" s="4">
        <f t="shared" si="9"/>
        <v>656.4</v>
      </c>
      <c r="D4" s="4">
        <f t="shared" si="2"/>
        <v>787.68</v>
      </c>
      <c r="E4" s="16">
        <f t="shared" si="3"/>
        <v>13500000</v>
      </c>
      <c r="F4" s="15">
        <f t="shared" si="4"/>
        <v>24680</v>
      </c>
      <c r="G4" s="10">
        <f t="shared" si="5"/>
        <v>20567</v>
      </c>
      <c r="H4" s="10">
        <f t="shared" si="6"/>
        <v>17139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547</v>
      </c>
      <c r="R4" s="2">
        <v>13500000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747</v>
      </c>
      <c r="C5" s="4">
        <f t="shared" si="9"/>
        <v>896.4</v>
      </c>
      <c r="D5" s="4">
        <f t="shared" si="2"/>
        <v>1075.6799999999998</v>
      </c>
      <c r="E5" s="16">
        <f t="shared" si="3"/>
        <v>12699000</v>
      </c>
      <c r="F5" s="10">
        <f t="shared" si="4"/>
        <v>17000</v>
      </c>
      <c r="G5" s="10">
        <f t="shared" si="5"/>
        <v>14167</v>
      </c>
      <c r="H5" s="10">
        <f t="shared" si="6"/>
        <v>11806</v>
      </c>
      <c r="I5" s="4" t="e">
        <f>#REF!</f>
        <v>#REF!</v>
      </c>
      <c r="J5" s="4">
        <f t="shared" si="7"/>
        <v>18</v>
      </c>
      <c r="O5">
        <v>0</v>
      </c>
      <c r="P5">
        <f t="shared" si="8"/>
        <v>0</v>
      </c>
      <c r="Q5">
        <v>747</v>
      </c>
      <c r="R5" s="2">
        <v>12699000</v>
      </c>
      <c r="S5" s="8">
        <v>18</v>
      </c>
      <c r="T5" s="8" t="s">
        <v>22</v>
      </c>
      <c r="U5" s="2">
        <f>R5+761940+30000</f>
        <v>13490940</v>
      </c>
      <c r="V5">
        <f>U5/Q5</f>
        <v>18060.160642570281</v>
      </c>
    </row>
    <row r="6" spans="1:22" x14ac:dyDescent="0.25">
      <c r="A6" s="4">
        <f t="shared" si="0"/>
        <v>0</v>
      </c>
      <c r="B6" s="4">
        <f t="shared" si="1"/>
        <v>1464.6868363636363</v>
      </c>
      <c r="C6" s="4">
        <f t="shared" si="9"/>
        <v>1757.6242036363635</v>
      </c>
      <c r="D6" s="4">
        <f t="shared" si="2"/>
        <v>2109.1490443636362</v>
      </c>
      <c r="E6" s="16">
        <f t="shared" si="3"/>
        <v>24891740</v>
      </c>
      <c r="F6" s="15">
        <f t="shared" si="4"/>
        <v>16995</v>
      </c>
      <c r="G6" s="10">
        <f t="shared" si="5"/>
        <v>14162</v>
      </c>
      <c r="H6" s="10">
        <f t="shared" si="6"/>
        <v>11802</v>
      </c>
      <c r="I6" s="4" t="e">
        <f>#REF!</f>
        <v>#REF!</v>
      </c>
      <c r="J6" s="4">
        <f t="shared" si="7"/>
        <v>20</v>
      </c>
      <c r="O6">
        <v>0</v>
      </c>
      <c r="P6">
        <f>149.68*10.764</f>
        <v>1611.15552</v>
      </c>
      <c r="Q6">
        <f>P6/1.1</f>
        <v>1464.6868363636363</v>
      </c>
      <c r="R6" s="2">
        <v>24891740</v>
      </c>
      <c r="S6" s="8">
        <v>20</v>
      </c>
      <c r="T6" s="8" t="s">
        <v>23</v>
      </c>
      <c r="U6" s="2">
        <f>R6+1493600+30000</f>
        <v>26415340</v>
      </c>
      <c r="V6">
        <f>U6/Q6</f>
        <v>18034.803989623546</v>
      </c>
    </row>
    <row r="7" spans="1:22" x14ac:dyDescent="0.25">
      <c r="A7" s="4">
        <f t="shared" si="0"/>
        <v>0</v>
      </c>
      <c r="B7" s="4">
        <f t="shared" si="1"/>
        <v>706</v>
      </c>
      <c r="C7" s="4">
        <f t="shared" si="9"/>
        <v>847.19999999999993</v>
      </c>
      <c r="D7" s="4">
        <f t="shared" si="2"/>
        <v>1016.6399999999999</v>
      </c>
      <c r="E7" s="16">
        <f t="shared" si="3"/>
        <v>12002000</v>
      </c>
      <c r="F7" s="15">
        <f t="shared" si="4"/>
        <v>17000</v>
      </c>
      <c r="G7" s="10">
        <f t="shared" si="5"/>
        <v>14167</v>
      </c>
      <c r="H7" s="10">
        <f t="shared" si="6"/>
        <v>11806</v>
      </c>
      <c r="I7" s="4" t="e">
        <f>#REF!</f>
        <v>#REF!</v>
      </c>
      <c r="J7" s="4">
        <f t="shared" si="7"/>
        <v>11</v>
      </c>
      <c r="O7">
        <v>0</v>
      </c>
      <c r="P7">
        <f t="shared" si="8"/>
        <v>0</v>
      </c>
      <c r="Q7">
        <v>706</v>
      </c>
      <c r="R7" s="2">
        <v>12002000</v>
      </c>
      <c r="S7" s="8">
        <v>11</v>
      </c>
      <c r="T7" s="8" t="s">
        <v>24</v>
      </c>
      <c r="U7" s="2">
        <f>R7+720120+30000</f>
        <v>12752120</v>
      </c>
      <c r="V7">
        <f>U7/Q7</f>
        <v>18062.492917847027</v>
      </c>
    </row>
    <row r="8" spans="1:22" x14ac:dyDescent="0.25">
      <c r="A8" s="4">
        <f t="shared" si="0"/>
        <v>0</v>
      </c>
      <c r="B8" s="4">
        <f t="shared" si="1"/>
        <v>493</v>
      </c>
      <c r="C8" s="4">
        <f t="shared" si="9"/>
        <v>591.6</v>
      </c>
      <c r="D8" s="4">
        <f t="shared" si="2"/>
        <v>709.92</v>
      </c>
      <c r="E8" s="16">
        <f t="shared" si="3"/>
        <v>8381000</v>
      </c>
      <c r="F8" s="10">
        <f t="shared" si="4"/>
        <v>17000</v>
      </c>
      <c r="G8" s="10">
        <f t="shared" si="5"/>
        <v>14167</v>
      </c>
      <c r="H8" s="10">
        <f t="shared" si="6"/>
        <v>11806</v>
      </c>
      <c r="I8" s="4" t="e">
        <f>#REF!</f>
        <v>#REF!</v>
      </c>
      <c r="J8" s="4">
        <f t="shared" si="7"/>
        <v>8</v>
      </c>
      <c r="O8">
        <v>0</v>
      </c>
      <c r="P8">
        <f t="shared" si="8"/>
        <v>0</v>
      </c>
      <c r="Q8">
        <v>493</v>
      </c>
      <c r="R8" s="2">
        <v>8381000</v>
      </c>
      <c r="S8" s="8">
        <v>8</v>
      </c>
      <c r="T8" s="8" t="s">
        <v>25</v>
      </c>
      <c r="U8" s="2">
        <f>R8+502900+30000</f>
        <v>8913900</v>
      </c>
      <c r="V8">
        <f>U8/Q8</f>
        <v>18080.933062880325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493</v>
      </c>
    </row>
    <row r="19" spans="7:24" x14ac:dyDescent="0.25">
      <c r="H19" t="s">
        <v>15</v>
      </c>
      <c r="I19">
        <v>543</v>
      </c>
      <c r="J19">
        <f>50.4*10.764</f>
        <v>542.50559999999996</v>
      </c>
      <c r="N19">
        <f>J19/I18</f>
        <v>1.1004170385395537</v>
      </c>
    </row>
    <row r="20" spans="7:24" x14ac:dyDescent="0.25">
      <c r="H20" t="s">
        <v>16</v>
      </c>
      <c r="I20">
        <v>23000</v>
      </c>
    </row>
    <row r="21" spans="7:24" x14ac:dyDescent="0.25">
      <c r="H21" t="s">
        <v>17</v>
      </c>
      <c r="I21">
        <f>I20*I18</f>
        <v>11339000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19</v>
      </c>
      <c r="I26">
        <v>8874000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20</v>
      </c>
      <c r="I27">
        <v>532500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21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f>SUM(I26:I28)</f>
        <v>9436500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2025-01-13T05:54:19Z</dcterms:modified>
</cp:coreProperties>
</file>