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CAPITAL MARKET Cell M S Marg\Rahil Nilesh Shah\"/>
    </mc:Choice>
  </mc:AlternateContent>
  <xr:revisionPtr revIDLastSave="0" documentId="13_ncr:1_{CDBE572D-9539-4F73-85E5-1A0F39C445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5" i="4" l="1"/>
  <c r="H22" i="4"/>
  <c r="I35" i="4"/>
  <c r="I34" i="4" l="1"/>
  <c r="V3" i="4"/>
  <c r="V4" i="4"/>
  <c r="V5" i="4"/>
  <c r="V6" i="4"/>
  <c r="V2" i="4"/>
  <c r="R6" i="4"/>
  <c r="R5" i="4"/>
  <c r="R4" i="4"/>
  <c r="R3" i="4"/>
  <c r="R2" i="4"/>
  <c r="U6" i="4"/>
  <c r="U5" i="4"/>
  <c r="U4" i="4"/>
  <c r="U3" i="4"/>
  <c r="U2" i="4"/>
  <c r="H21" i="4" l="1"/>
  <c r="H24" i="4" s="1"/>
  <c r="P5" i="4"/>
  <c r="P4" i="4"/>
  <c r="P2" i="4"/>
  <c r="H35" i="4"/>
  <c r="I19" i="4"/>
  <c r="Q12" i="4" l="1"/>
  <c r="P12" i="4"/>
  <c r="Q11" i="4"/>
  <c r="Q10" i="4"/>
  <c r="P10" i="4"/>
  <c r="Q9" i="4"/>
  <c r="P8" i="4"/>
  <c r="P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<sst xmlns="http://schemas.openxmlformats.org/spreadsheetml/2006/main" count="36" uniqueCount="33">
  <si>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</si>
  <si>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</si>
  <si>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</si>
  <si>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</si>
  <si>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</si>
  <si>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</si>
  <si>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</si>
  <si>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</si>
  <si>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</si>
  <si>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</si>
  <si>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</si>
  <si>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</si>
  <si>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</si>
  <si>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</si>
  <si>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ca</t>
  </si>
  <si>
    <t>2 car covered car parking</t>
  </si>
  <si>
    <t>agreement - 01.08.2018</t>
  </si>
  <si>
    <t>av</t>
  </si>
  <si>
    <t>sd</t>
  </si>
  <si>
    <t>rd</t>
  </si>
  <si>
    <t>yoc - 1991 - Gift Deed pg no. 10</t>
  </si>
  <si>
    <t>25.01.24</t>
  </si>
  <si>
    <t>05.08.24</t>
  </si>
  <si>
    <t>12.08.24</t>
  </si>
  <si>
    <t>03.10.24</t>
  </si>
  <si>
    <t>26.03.24</t>
  </si>
  <si>
    <t>rate on ca</t>
  </si>
  <si>
    <t>incl car parkiang</t>
  </si>
  <si>
    <t>part oc - 1991</t>
  </si>
  <si>
    <t>Flat No. 33, 3rd Floor, Tahnee Heights, Tahnee Heights Petit Hall D Buding, Nepean Sea Road, 400006</t>
  </si>
  <si>
    <t>25 cr.</t>
  </si>
  <si>
    <t>parking - 2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</si>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</sst>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  <xf numFmtId="43" fontId="2" fillId="0" borderId="0" xfId="1" applyFont="1"/>
    <xf numFmtId="43" fontId="4" fillId="0" borderId="0" xfId="1" applyFont="1"/>
    <xf numFmtId="0" fontId="0" fillId="0" borderId="0" xfId="0" applyFont="1"/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33</xdr:row>
      <xdr:rowOff>104775</xdr:rowOff>
    </xdr:from>
    <xdr:to>
      <xdr:col>33</xdr:col>
      <xdr:colOff>77962</xdr:colOff>
      <xdr:row>54</xdr:row>
      <xdr:rowOff>181544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DAA03-189C-4D8F-9293-09462DE6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5629275"/>
          <a:ext cx="12622387" cy="40772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3AD526-8292-4F91-8C5B-B39B9015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487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3BA9E-E1F8-468E-8042-A487FD3D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324661</xdr:colOff>
      <xdr:row>45</xdr:row>
      <xdr:rowOff>29712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7B010-0CC3-429F-B77E-431057C4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11061" cy="814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257977</xdr:colOff>
      <xdr:row>48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54CB9-666A-4D67-97D7-04189B9A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744377" cy="81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315135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BC431A-281D-4CDC-8579-BF95B5F10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801535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334187</xdr:colOff>
      <xdr:row>45</xdr:row>
      <xdr:rowOff>67808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FAF3F-FE36-439E-A439-21A2A54B1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20587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315135</xdr:colOff>
      <xdr:row>50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0EB3D-6DC4-4014-83AB-432C56B6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801535" cy="8192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58513-CF65-4DC3-90C2-2AB9061C9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D85D8-8B51-4332-A297-FEAE61DA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A32DF-A46D-455B-BCCB-C4056CF4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8.71093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4.140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2750.0225999999998</v>
      </c>
      <c r="C2" s="4">
        <f>B2*1.2</f>
        <v>3300.0271199999997</v>
      </c>
      <c r="D2" s="4">
        <f t="shared" ref="D2:D13" si="2">C2*1.2</f>
        <v>3960.0325439999997</v>
      </c>
      <c r="E2" s="21">
        <f t="shared" ref="E2:E13" si="3">R2</f>
        <v>445000000</v>
      </c>
      <c r="F2" s="10">
        <f t="shared" ref="F2:F13" si="4">ROUND((E2/B2),0)</f>
        <v>161817</v>
      </c>
      <c r="G2" s="10">
        <f t="shared" ref="G2:G13" si="5">ROUND((E2/C2),0)</f>
        <v>134847</v>
      </c>
      <c r="H2" s="10">
        <f t="shared" ref="H2:H13" si="6">ROUND((E2/D2),0)</f>
        <v>112373</v>
      </c>
      <c r="I2" s="4" t="e">
        <f>#REF!</f>
        <v>#REF!</v>
      </c>
      <c r="J2" s="4">
        <f t="shared" ref="J2:J13" si="7">S2</f>
        <v>30</v>
      </c>
      <c r="O2">
        <v>0</v>
      </c>
      <c r="P2">
        <f>306.58*10.764</f>
        <v>3300.0271199999997</v>
      </c>
      <c r="Q2">
        <f t="shared" ref="Q2:Q12" si="8">P2/1.2</f>
        <v>2750.0225999999998</v>
      </c>
      <c r="R2" s="2">
        <f>445000000</f>
        <v>445000000</v>
      </c>
      <c r="S2" s="8">
        <v>30</v>
      </c>
      <c r="T2" s="8" t="s">
        <v>21</v>
      </c>
      <c r="U2" s="2">
        <f>445000000+26700000+30000</f>
        <v>471730000</v>
      </c>
      <c r="V2">
        <f>U2/Q2</f>
        <v>171536.77209780022</v>
      </c>
    </row>
    <row r="3" spans="1:22" x14ac:dyDescent="0.25">
      <c r="A3" s="4">
        <f t="shared" si="0"/>
        <v>0</v>
      </c>
      <c r="B3" s="4">
        <f t="shared" si="1"/>
        <v>2750</v>
      </c>
      <c r="C3" s="4">
        <f t="shared" ref="C3:C15" si="9">B3*1.2</f>
        <v>3300</v>
      </c>
      <c r="D3" s="4">
        <f t="shared" si="2"/>
        <v>3960</v>
      </c>
      <c r="E3" s="21">
        <f t="shared" si="3"/>
        <v>415100000</v>
      </c>
      <c r="F3" s="10">
        <f t="shared" si="4"/>
        <v>150945</v>
      </c>
      <c r="G3" s="10">
        <f t="shared" si="5"/>
        <v>125788</v>
      </c>
      <c r="H3" s="10">
        <f t="shared" si="6"/>
        <v>104823</v>
      </c>
      <c r="I3" s="4" t="e">
        <f>#REF!</f>
        <v>#REF!</v>
      </c>
      <c r="J3" s="4" t="str">
        <f>T3</f>
        <v>05.08.24</v>
      </c>
      <c r="O3">
        <v>0</v>
      </c>
      <c r="P3">
        <v>3300</v>
      </c>
      <c r="Q3">
        <f t="shared" si="8"/>
        <v>2750</v>
      </c>
      <c r="R3" s="2">
        <f>415100000</f>
        <v>415100000</v>
      </c>
      <c r="S3">
        <v>29</v>
      </c>
      <c r="T3" s="8" t="s">
        <v>22</v>
      </c>
      <c r="U3" s="2">
        <f>415100000+24906000+30000</f>
        <v>440036000</v>
      </c>
      <c r="V3">
        <f t="shared" ref="V3:V6" si="10">U3/Q3</f>
        <v>160013.09090909091</v>
      </c>
    </row>
    <row r="4" spans="1:22" x14ac:dyDescent="0.25">
      <c r="A4" s="4">
        <f t="shared" si="0"/>
        <v>0</v>
      </c>
      <c r="B4" s="4">
        <f t="shared" si="1"/>
        <v>1431.3428999999999</v>
      </c>
      <c r="C4" s="4">
        <f t="shared" si="9"/>
        <v>1717.6114799999998</v>
      </c>
      <c r="D4" s="4">
        <f t="shared" si="2"/>
        <v>2061.1337759999997</v>
      </c>
      <c r="E4" s="21">
        <f t="shared" si="3"/>
        <v>200000000</v>
      </c>
      <c r="F4" s="15">
        <f t="shared" si="4"/>
        <v>139729</v>
      </c>
      <c r="G4" s="10">
        <f t="shared" si="5"/>
        <v>116441</v>
      </c>
      <c r="H4" s="10">
        <f t="shared" si="6"/>
        <v>97034</v>
      </c>
      <c r="I4" s="4" t="e">
        <f>#REF!</f>
        <v>#REF!</v>
      </c>
      <c r="J4" s="4">
        <f t="shared" si="7"/>
        <v>21</v>
      </c>
      <c r="O4">
        <v>0</v>
      </c>
      <c r="P4">
        <f>159.57*10.764</f>
        <v>1717.6114799999998</v>
      </c>
      <c r="Q4">
        <f t="shared" si="8"/>
        <v>1431.3428999999999</v>
      </c>
      <c r="R4" s="2">
        <f>200000000</f>
        <v>200000000</v>
      </c>
      <c r="S4" s="8">
        <v>21</v>
      </c>
      <c r="T4" s="8" t="s">
        <v>23</v>
      </c>
      <c r="U4" s="2">
        <f>200000000+10000000+30000</f>
        <v>210030000</v>
      </c>
      <c r="V4">
        <f t="shared" si="10"/>
        <v>146736.327123291</v>
      </c>
    </row>
    <row r="5" spans="1:22" x14ac:dyDescent="0.25">
      <c r="A5" s="4">
        <f t="shared" si="0"/>
        <v>0</v>
      </c>
      <c r="B5" s="4">
        <f t="shared" si="1"/>
        <v>1431.3428999999999</v>
      </c>
      <c r="C5" s="4">
        <f t="shared" si="9"/>
        <v>1717.6114799999998</v>
      </c>
      <c r="D5" s="4">
        <f t="shared" si="2"/>
        <v>2061.1337759999997</v>
      </c>
      <c r="E5" s="21">
        <f t="shared" si="3"/>
        <v>181000000</v>
      </c>
      <c r="F5" s="15">
        <f t="shared" si="4"/>
        <v>126455</v>
      </c>
      <c r="G5" s="10">
        <f t="shared" si="5"/>
        <v>105379</v>
      </c>
      <c r="H5" s="10">
        <f t="shared" si="6"/>
        <v>87816</v>
      </c>
      <c r="I5" s="4" t="e">
        <f>#REF!</f>
        <v>#REF!</v>
      </c>
      <c r="J5" s="4">
        <f t="shared" si="7"/>
        <v>14</v>
      </c>
      <c r="O5">
        <v>0</v>
      </c>
      <c r="P5">
        <f>159.57*10.764</f>
        <v>1717.6114799999998</v>
      </c>
      <c r="Q5">
        <f t="shared" si="8"/>
        <v>1431.3428999999999</v>
      </c>
      <c r="R5" s="2">
        <f>181000000</f>
        <v>181000000</v>
      </c>
      <c r="S5" s="8">
        <v>14</v>
      </c>
      <c r="T5" s="8" t="s">
        <v>24</v>
      </c>
      <c r="U5" s="2">
        <f>181000000+10860000+30000</f>
        <v>191890000</v>
      </c>
      <c r="V5">
        <f t="shared" si="10"/>
        <v>134062.91392509791</v>
      </c>
    </row>
    <row r="6" spans="1:22" x14ac:dyDescent="0.25">
      <c r="A6" s="4">
        <f t="shared" si="0"/>
        <v>0</v>
      </c>
      <c r="B6" s="4">
        <f t="shared" si="1"/>
        <v>2350</v>
      </c>
      <c r="C6" s="4">
        <f t="shared" si="9"/>
        <v>2820</v>
      </c>
      <c r="D6" s="4">
        <f t="shared" si="2"/>
        <v>3384</v>
      </c>
      <c r="E6" s="21">
        <f t="shared" si="3"/>
        <v>310000000</v>
      </c>
      <c r="F6" s="15">
        <f t="shared" si="4"/>
        <v>131915</v>
      </c>
      <c r="G6" s="10">
        <f t="shared" si="5"/>
        <v>109929</v>
      </c>
      <c r="H6" s="10">
        <f t="shared" si="6"/>
        <v>91608</v>
      </c>
      <c r="I6" s="4" t="e">
        <f>#REF!</f>
        <v>#REF!</v>
      </c>
      <c r="J6" s="4">
        <f t="shared" si="7"/>
        <v>21</v>
      </c>
      <c r="O6">
        <v>0</v>
      </c>
      <c r="P6">
        <v>2820</v>
      </c>
      <c r="Q6">
        <f t="shared" si="8"/>
        <v>2350</v>
      </c>
      <c r="R6" s="2">
        <f>310000000</f>
        <v>310000000</v>
      </c>
      <c r="S6" s="8">
        <v>21</v>
      </c>
      <c r="T6" s="8" t="s">
        <v>25</v>
      </c>
      <c r="U6" s="2">
        <f>310000000+15500000+30000</f>
        <v>325530000</v>
      </c>
      <c r="V6">
        <f t="shared" si="10"/>
        <v>138523.40425531915</v>
      </c>
    </row>
    <row r="7" spans="1:22" x14ac:dyDescent="0.25">
      <c r="A7" s="4">
        <f t="shared" si="0"/>
        <v>0</v>
      </c>
      <c r="B7" s="4">
        <f t="shared" si="1"/>
        <v>1359</v>
      </c>
      <c r="C7" s="4">
        <f t="shared" si="9"/>
        <v>1630.8</v>
      </c>
      <c r="D7" s="4">
        <f t="shared" si="2"/>
        <v>1956.9599999999998</v>
      </c>
      <c r="E7" s="21">
        <f t="shared" si="3"/>
        <v>200000000</v>
      </c>
      <c r="F7" s="10">
        <f t="shared" si="4"/>
        <v>147167</v>
      </c>
      <c r="G7" s="10">
        <f t="shared" si="5"/>
        <v>122639</v>
      </c>
      <c r="H7" s="10">
        <f t="shared" si="6"/>
        <v>102199</v>
      </c>
      <c r="I7" s="4" t="e">
        <f>#REF!</f>
        <v>#REF!</v>
      </c>
      <c r="J7" s="4">
        <f t="shared" si="7"/>
        <v>21</v>
      </c>
      <c r="O7">
        <v>0</v>
      </c>
      <c r="P7">
        <f t="shared" ref="P7:P12" si="11">O7/1.2</f>
        <v>0</v>
      </c>
      <c r="Q7">
        <v>1359</v>
      </c>
      <c r="R7" s="2">
        <v>200000000</v>
      </c>
      <c r="S7" s="8">
        <v>21</v>
      </c>
      <c r="T7" s="8"/>
    </row>
    <row r="8" spans="1:22" x14ac:dyDescent="0.25">
      <c r="A8" s="4">
        <f t="shared" si="0"/>
        <v>0</v>
      </c>
      <c r="B8" s="4">
        <f t="shared" si="1"/>
        <v>1717</v>
      </c>
      <c r="C8" s="4">
        <f t="shared" si="9"/>
        <v>2060.4</v>
      </c>
      <c r="D8" s="4">
        <f t="shared" si="2"/>
        <v>2472.48</v>
      </c>
      <c r="E8" s="21">
        <f t="shared" si="3"/>
        <v>190000000</v>
      </c>
      <c r="F8" s="10">
        <f t="shared" si="4"/>
        <v>110658</v>
      </c>
      <c r="G8" s="10">
        <f t="shared" si="5"/>
        <v>92215</v>
      </c>
      <c r="H8" s="10">
        <f t="shared" si="6"/>
        <v>76846</v>
      </c>
      <c r="I8" s="4" t="e">
        <f>#REF!</f>
        <v>#REF!</v>
      </c>
      <c r="J8" s="4">
        <f t="shared" si="7"/>
        <v>2</v>
      </c>
      <c r="O8">
        <v>0</v>
      </c>
      <c r="P8">
        <f t="shared" si="11"/>
        <v>0</v>
      </c>
      <c r="Q8">
        <v>1717</v>
      </c>
      <c r="R8" s="2">
        <v>190000000</v>
      </c>
      <c r="S8" s="8">
        <v>2</v>
      </c>
      <c r="T8" s="8"/>
    </row>
    <row r="9" spans="1:22" x14ac:dyDescent="0.25">
      <c r="A9" s="4">
        <f t="shared" si="0"/>
        <v>0</v>
      </c>
      <c r="B9" s="4">
        <f t="shared" si="1"/>
        <v>1833.3333333333335</v>
      </c>
      <c r="C9" s="4">
        <f t="shared" si="9"/>
        <v>2200</v>
      </c>
      <c r="D9" s="4">
        <f t="shared" si="2"/>
        <v>2640</v>
      </c>
      <c r="E9" s="21">
        <f t="shared" si="3"/>
        <v>190000000</v>
      </c>
      <c r="F9" s="10">
        <f t="shared" si="4"/>
        <v>103636</v>
      </c>
      <c r="G9" s="10">
        <f t="shared" si="5"/>
        <v>86364</v>
      </c>
      <c r="H9" s="10">
        <f t="shared" si="6"/>
        <v>71970</v>
      </c>
      <c r="I9" s="4" t="e">
        <f>#REF!</f>
        <v>#REF!</v>
      </c>
      <c r="J9" s="4">
        <f t="shared" si="7"/>
        <v>2</v>
      </c>
      <c r="O9">
        <v>0</v>
      </c>
      <c r="P9">
        <v>2200</v>
      </c>
      <c r="Q9">
        <f t="shared" si="8"/>
        <v>1833.3333333333335</v>
      </c>
      <c r="R9" s="2">
        <v>190000000</v>
      </c>
      <c r="S9" s="8">
        <v>2</v>
      </c>
      <c r="T9" s="8"/>
    </row>
    <row r="10" spans="1:22" x14ac:dyDescent="0.25">
      <c r="A10" s="4">
        <f t="shared" si="0"/>
        <v>0</v>
      </c>
      <c r="B10" s="4">
        <f t="shared" si="1"/>
        <v>2305.5555555555561</v>
      </c>
      <c r="C10" s="4">
        <f t="shared" si="9"/>
        <v>2766.6666666666674</v>
      </c>
      <c r="D10" s="4">
        <f t="shared" si="2"/>
        <v>3320.0000000000009</v>
      </c>
      <c r="E10" s="21">
        <f t="shared" si="3"/>
        <v>406300000</v>
      </c>
      <c r="F10" s="10">
        <f t="shared" si="4"/>
        <v>176227</v>
      </c>
      <c r="G10" s="10">
        <f t="shared" si="5"/>
        <v>146855</v>
      </c>
      <c r="H10" s="10">
        <f t="shared" si="6"/>
        <v>122380</v>
      </c>
      <c r="I10" s="4" t="e">
        <f>#REF!</f>
        <v>#REF!</v>
      </c>
      <c r="J10" s="4">
        <f t="shared" si="7"/>
        <v>0</v>
      </c>
      <c r="O10">
        <v>3320</v>
      </c>
      <c r="P10">
        <f t="shared" si="11"/>
        <v>2766.666666666667</v>
      </c>
      <c r="Q10">
        <f t="shared" si="8"/>
        <v>2305.5555555555561</v>
      </c>
      <c r="R10" s="2">
        <v>406300000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1250</v>
      </c>
      <c r="C11" s="4">
        <f t="shared" si="9"/>
        <v>1500</v>
      </c>
      <c r="D11" s="4">
        <f t="shared" si="2"/>
        <v>1800</v>
      </c>
      <c r="E11" s="21">
        <f t="shared" si="3"/>
        <v>185000000</v>
      </c>
      <c r="F11" s="15">
        <f t="shared" si="4"/>
        <v>148000</v>
      </c>
      <c r="G11" s="10">
        <f t="shared" si="5"/>
        <v>123333</v>
      </c>
      <c r="H11" s="10">
        <f t="shared" si="6"/>
        <v>102778</v>
      </c>
      <c r="I11" s="4" t="e">
        <f>#REF!</f>
        <v>#REF!</v>
      </c>
      <c r="J11" s="4">
        <f t="shared" si="7"/>
        <v>0</v>
      </c>
      <c r="O11">
        <v>0</v>
      </c>
      <c r="P11">
        <v>1500</v>
      </c>
      <c r="Q11">
        <f t="shared" si="8"/>
        <v>1250</v>
      </c>
      <c r="R11" s="2">
        <v>185000000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21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29</v>
      </c>
    </row>
    <row r="18" spans="7:24" x14ac:dyDescent="0.25">
      <c r="G18" t="s">
        <v>14</v>
      </c>
      <c r="H18" s="16">
        <v>1717</v>
      </c>
      <c r="J18" t="s">
        <v>15</v>
      </c>
    </row>
    <row r="19" spans="7:24" x14ac:dyDescent="0.25">
      <c r="G19" t="s">
        <v>13</v>
      </c>
      <c r="H19" s="16">
        <v>2064</v>
      </c>
      <c r="I19">
        <f>H19/H18</f>
        <v>1.2020966802562609</v>
      </c>
    </row>
    <row r="20" spans="7:24" x14ac:dyDescent="0.25">
      <c r="G20" t="s">
        <v>26</v>
      </c>
      <c r="H20" s="16">
        <v>125000</v>
      </c>
    </row>
    <row r="21" spans="7:24" x14ac:dyDescent="0.25">
      <c r="H21" s="16">
        <f>H20*H18</f>
        <v>214625000</v>
      </c>
      <c r="I21" t="s">
        <v>27</v>
      </c>
      <c r="O21" t="s">
        <v>30</v>
      </c>
    </row>
    <row r="22" spans="7:24" x14ac:dyDescent="0.25">
      <c r="G22" s="20" t="s">
        <v>31</v>
      </c>
      <c r="H22" s="19">
        <f>2*2000000</f>
        <v>4000000</v>
      </c>
    </row>
    <row r="23" spans="7:24" x14ac:dyDescent="0.25">
      <c r="G23" s="6" t="s">
        <v>32</v>
      </c>
      <c r="H23" s="18"/>
    </row>
    <row r="24" spans="7:24" x14ac:dyDescent="0.25">
      <c r="G24" s="6"/>
      <c r="H24" s="18">
        <f>H23+H22+H21</f>
        <v>218625000</v>
      </c>
    </row>
    <row r="25" spans="7:24" x14ac:dyDescent="0.25">
      <c r="G25" s="6"/>
      <c r="H25" s="18">
        <f>H24*90%</f>
        <v>196762500</v>
      </c>
    </row>
    <row r="26" spans="7:24" x14ac:dyDescent="0.25">
      <c r="G26" s="6"/>
      <c r="H26" s="18"/>
    </row>
    <row r="27" spans="7:24" x14ac:dyDescent="0.25">
      <c r="G27" s="6"/>
      <c r="H27" s="18"/>
    </row>
    <row r="28" spans="7:24" x14ac:dyDescent="0.25">
      <c r="G28" s="6"/>
      <c r="H28" s="18"/>
    </row>
    <row r="29" spans="7:24" x14ac:dyDescent="0.25">
      <c r="G29" s="6"/>
      <c r="H29" s="18"/>
    </row>
    <row r="30" spans="7:24" x14ac:dyDescent="0.25">
      <c r="H30" s="17"/>
    </row>
    <row r="31" spans="7:24" x14ac:dyDescent="0.25">
      <c r="G31" t="s">
        <v>16</v>
      </c>
      <c r="P31" s="11"/>
      <c r="Q31" s="11"/>
      <c r="R31" s="13"/>
      <c r="T31" s="11"/>
      <c r="U31" s="11"/>
      <c r="V31" s="11"/>
      <c r="W31" s="11"/>
      <c r="X31" s="11"/>
    </row>
    <row r="32" spans="7:24" x14ac:dyDescent="0.25">
      <c r="G32" t="s">
        <v>17</v>
      </c>
      <c r="H32" s="16">
        <v>130000000</v>
      </c>
      <c r="I32" t="s">
        <v>20</v>
      </c>
      <c r="P32" s="11"/>
      <c r="Q32" s="14"/>
      <c r="R32" s="14"/>
      <c r="T32" s="14"/>
      <c r="U32" s="14"/>
      <c r="V32" s="11"/>
      <c r="W32" s="11"/>
      <c r="X32" s="11"/>
    </row>
    <row r="33" spans="7:24" x14ac:dyDescent="0.25">
      <c r="G33" t="s">
        <v>18</v>
      </c>
      <c r="H33" s="16">
        <v>6500000</v>
      </c>
      <c r="I33" t="s">
        <v>28</v>
      </c>
      <c r="P33" s="11"/>
      <c r="Q33" s="11"/>
      <c r="R33" s="11"/>
      <c r="T33" s="11"/>
      <c r="U33" s="11"/>
      <c r="V33" s="11"/>
      <c r="W33" s="11"/>
      <c r="X33" s="11"/>
    </row>
    <row r="34" spans="7:24" x14ac:dyDescent="0.25">
      <c r="G34" t="s">
        <v>19</v>
      </c>
      <c r="H34" s="16">
        <v>30000</v>
      </c>
      <c r="I34">
        <f>H32/H18</f>
        <v>75713.453698311001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H35" s="16">
        <f>SUM(H32:H34)</f>
        <v>136530000</v>
      </c>
      <c r="I35">
        <f>H35/H18</f>
        <v>79516.598718695401</v>
      </c>
      <c r="P35" s="11"/>
      <c r="Q35" s="11"/>
      <c r="R35" s="12"/>
      <c r="T35" s="12"/>
      <c r="U35" s="12"/>
      <c r="V35" s="11"/>
      <c r="W35" s="11"/>
      <c r="X35" s="11"/>
    </row>
    <row r="36" spans="7:24" x14ac:dyDescent="0.25">
      <c r="P36" s="11"/>
      <c r="Q36" s="11"/>
      <c r="R36" s="11"/>
      <c r="T36" s="11"/>
      <c r="U36" s="11"/>
      <c r="V36" s="11"/>
      <c r="W36" s="11"/>
      <c r="X36" s="11"/>
    </row>
    <row r="37" spans="7:24" x14ac:dyDescent="0.25"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7:24" x14ac:dyDescent="0.25">
      <c r="Q41" s="11"/>
      <c r="R41" s="11"/>
    </row>
    <row r="42" spans="7:24" x14ac:dyDescent="0.25">
      <c r="Q42" s="11"/>
      <c r="R42" s="11"/>
      <c r="T42" s="6"/>
    </row>
    <row r="43" spans="7:24" x14ac:dyDescent="0.25">
      <c r="P43" s="11"/>
      <c r="Q43" s="11"/>
      <c r="R43" s="11"/>
      <c r="S43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2025-01-09T06:40:33Z</dcterms:modified>
</cp:coreProperties>
</file>