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44525"/>
</workbook>
</file>

<file path=xl/calcChain.xml><?xml version="1.0" encoding="utf-8"?>
<calcChain xmlns="http://schemas.openxmlformats.org/spreadsheetml/2006/main">
  <c r="U13" i="14" l="1"/>
  <c r="V24" i="13"/>
  <c r="Y17" i="13"/>
  <c r="I30" i="4" l="1"/>
  <c r="H30" i="4"/>
  <c r="P9" i="4" l="1"/>
  <c r="Q9" i="4" s="1"/>
  <c r="B9" i="4" s="1"/>
  <c r="C9" i="4" s="1"/>
  <c r="D9" i="4" s="1"/>
  <c r="J9" i="4"/>
  <c r="I9" i="4"/>
  <c r="E9" i="4"/>
  <c r="A9" i="4"/>
  <c r="P8" i="4"/>
  <c r="Q8" i="4" s="1"/>
  <c r="B8" i="4" s="1"/>
  <c r="C8" i="4" s="1"/>
  <c r="D8" i="4" s="1"/>
  <c r="J8" i="4"/>
  <c r="I8" i="4"/>
  <c r="E8" i="4"/>
  <c r="H8" i="4" s="1"/>
  <c r="A8" i="4"/>
  <c r="P7" i="4"/>
  <c r="Q7" i="4" s="1"/>
  <c r="B7" i="4" s="1"/>
  <c r="C7" i="4" s="1"/>
  <c r="D7" i="4" s="1"/>
  <c r="J7" i="4"/>
  <c r="I7" i="4"/>
  <c r="E7" i="4"/>
  <c r="A7" i="4"/>
  <c r="P6" i="4"/>
  <c r="Q6" i="4" s="1"/>
  <c r="B6" i="4" s="1"/>
  <c r="C6" i="4" s="1"/>
  <c r="D6" i="4" s="1"/>
  <c r="J6" i="4"/>
  <c r="I6" i="4"/>
  <c r="E6" i="4"/>
  <c r="H6" i="4" s="1"/>
  <c r="A6" i="4"/>
  <c r="P5" i="4"/>
  <c r="Q5" i="4" s="1"/>
  <c r="B5" i="4" s="1"/>
  <c r="C5" i="4" s="1"/>
  <c r="D5" i="4" s="1"/>
  <c r="J5" i="4"/>
  <c r="I5" i="4"/>
  <c r="E5" i="4"/>
  <c r="A5" i="4"/>
  <c r="Q4" i="4"/>
  <c r="B4" i="4" s="1"/>
  <c r="C4" i="4" s="1"/>
  <c r="D4" i="4" s="1"/>
  <c r="J4" i="4"/>
  <c r="I4" i="4"/>
  <c r="E4" i="4"/>
  <c r="A4" i="4"/>
  <c r="P3" i="4"/>
  <c r="B3" i="4" s="1"/>
  <c r="J3" i="4"/>
  <c r="I3" i="4"/>
  <c r="E3" i="4"/>
  <c r="A3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D20" i="4" s="1"/>
  <c r="J20" i="4"/>
  <c r="I20" i="4"/>
  <c r="E20" i="4"/>
  <c r="A20" i="4"/>
  <c r="H4" i="4" l="1"/>
  <c r="C3" i="4"/>
  <c r="D3" i="4" s="1"/>
  <c r="H3" i="4" s="1"/>
  <c r="H9" i="4"/>
  <c r="G8" i="4"/>
  <c r="G9" i="4"/>
  <c r="F8" i="4"/>
  <c r="F9" i="4"/>
  <c r="H5" i="4"/>
  <c r="H7" i="4"/>
  <c r="G3" i="4"/>
  <c r="G4" i="4"/>
  <c r="G5" i="4"/>
  <c r="G6" i="4"/>
  <c r="G7" i="4"/>
  <c r="F3" i="4"/>
  <c r="F4" i="4"/>
  <c r="F5" i="4"/>
  <c r="F6" i="4"/>
  <c r="F7" i="4"/>
  <c r="H20" i="4"/>
  <c r="H22" i="4"/>
  <c r="H21" i="4"/>
  <c r="H23" i="4"/>
  <c r="G20" i="4"/>
  <c r="G21" i="4"/>
  <c r="G22" i="4"/>
  <c r="G23" i="4"/>
  <c r="F20" i="4"/>
  <c r="F21" i="4"/>
  <c r="F22" i="4"/>
  <c r="F23" i="4"/>
  <c r="W28" i="4" l="1"/>
  <c r="P19" i="4" l="1"/>
  <c r="Q19" i="4" s="1"/>
  <c r="B19" i="4" s="1"/>
  <c r="C19" i="4" s="1"/>
  <c r="D19" i="4" s="1"/>
  <c r="J19" i="4"/>
  <c r="I19" i="4"/>
  <c r="E19" i="4"/>
  <c r="A19" i="4"/>
  <c r="H19" i="4" l="1"/>
  <c r="F19" i="4"/>
  <c r="G19" i="4"/>
  <c r="P13" i="4"/>
  <c r="Q13" i="4" s="1"/>
  <c r="B13" i="4" s="1"/>
  <c r="C13" i="4" s="1"/>
  <c r="D13" i="4" s="1"/>
  <c r="J13" i="4"/>
  <c r="I13" i="4"/>
  <c r="E13" i="4"/>
  <c r="A13" i="4"/>
  <c r="P25" i="4"/>
  <c r="Q25" i="4" s="1"/>
  <c r="B25" i="4" s="1"/>
  <c r="C25" i="4" s="1"/>
  <c r="D25" i="4" s="1"/>
  <c r="J25" i="4"/>
  <c r="I25" i="4"/>
  <c r="E25" i="4"/>
  <c r="A25" i="4"/>
  <c r="P24" i="4"/>
  <c r="Q24" i="4" s="1"/>
  <c r="B24" i="4" s="1"/>
  <c r="C24" i="4" s="1"/>
  <c r="D24" i="4" s="1"/>
  <c r="J24" i="4"/>
  <c r="I24" i="4"/>
  <c r="E24" i="4"/>
  <c r="A24" i="4"/>
  <c r="P18" i="4"/>
  <c r="Q18" i="4" s="1"/>
  <c r="B18" i="4" s="1"/>
  <c r="C18" i="4" s="1"/>
  <c r="D18" i="4" s="1"/>
  <c r="J18" i="4"/>
  <c r="I18" i="4"/>
  <c r="E18" i="4"/>
  <c r="A18" i="4"/>
  <c r="P17" i="4"/>
  <c r="B17" i="4" s="1"/>
  <c r="C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F10" i="4" l="1"/>
  <c r="H24" i="4"/>
  <c r="F14" i="4"/>
  <c r="H16" i="4"/>
  <c r="H13" i="4"/>
  <c r="F13" i="4"/>
  <c r="G13" i="4"/>
  <c r="H18" i="4"/>
  <c r="H25" i="4"/>
  <c r="D17" i="4"/>
  <c r="H17" i="4" s="1"/>
  <c r="G17" i="4"/>
  <c r="F16" i="4"/>
  <c r="F17" i="4"/>
  <c r="F18" i="4"/>
  <c r="F24" i="4"/>
  <c r="F25" i="4"/>
  <c r="G16" i="4"/>
  <c r="G18" i="4"/>
  <c r="G24" i="4"/>
  <c r="G25" i="4"/>
  <c r="D11" i="4"/>
  <c r="H11" i="4" s="1"/>
  <c r="G11" i="4"/>
  <c r="F11" i="4"/>
  <c r="D12" i="4"/>
  <c r="H12" i="4" s="1"/>
  <c r="G12" i="4"/>
  <c r="F12" i="4"/>
  <c r="D10" i="4"/>
  <c r="H10" i="4" s="1"/>
  <c r="G10" i="4"/>
  <c r="D14" i="4"/>
  <c r="H14" i="4" s="1"/>
  <c r="G14" i="4"/>
  <c r="R36" i="4"/>
  <c r="Q36" i="4"/>
  <c r="W46" i="4"/>
  <c r="W30" i="4"/>
  <c r="W33" i="4" s="1"/>
  <c r="W29" i="4"/>
  <c r="W37" i="4"/>
  <c r="S36" i="4" l="1"/>
  <c r="S37" i="4" s="1"/>
  <c r="S39" i="4" s="1"/>
  <c r="W31" i="4"/>
  <c r="W35" i="4"/>
  <c r="W36" i="4" s="1"/>
  <c r="W39" i="4" s="1"/>
  <c r="W42" i="4" s="1"/>
  <c r="W43" i="4" s="1"/>
  <c r="S38" i="4" l="1"/>
  <c r="W48" i="4" l="1"/>
  <c r="W44" i="4"/>
</calcChain>
</file>

<file path=xl/sharedStrings.xml><?xml version="1.0" encoding="utf-8"?>
<sst xmlns="http://schemas.openxmlformats.org/spreadsheetml/2006/main" count="50" uniqueCount="43">
  <si>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</si>
  <si>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</si>
  <si>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</si>
  <si>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</si>
  <si>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</si>
  <si>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</si>
  <si>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</si>
  <si>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</si>
  <si>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</si>
  <si>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</si>
  <si>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</si>
  <si>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</si>
  <si>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</si>
  <si>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</si>
  <si>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</si>
  <si>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</si>
  <si>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</si>
  <si>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</si>
  <si>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</si>
  <si>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</si>
  <si>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</si>
  <si>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</si>
  <si>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</si>
  <si>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</si>
  <si>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</si>
  <si>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</si>
  <si>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</si>
  <si>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</si>
  <si>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</si>
  <si>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</si>
  <si>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</si>
  <si>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</si>
  <si>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</si>
  <si>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</si>
  <si>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</si>
  <si>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</si>
  <si>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</si>
  <si>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</si>
  <si>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CA</t>
  </si>
  <si>
    <t>rate on CA</t>
  </si>
  <si>
    <t>SVC CO-OPERATIVE BANK LTD ( Mulund (East) Branch ) - Atul P Panchal &amp; Varsha Atul Panchal</t>
  </si>
  <si>
    <t>Agree CA</t>
  </si>
  <si>
    <t>As per 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</si>
</sst>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0" fontId="8" fillId="0" borderId="1" xfId="0" applyFont="1" applyBorder="1"/>
    <xf numFmtId="164" fontId="8" fillId="0" borderId="0" xfId="1" applyFont="1" applyBorder="1"/>
    <xf numFmtId="164" fontId="9" fillId="0" borderId="0" xfId="1" applyFont="1" applyBorder="1"/>
    <xf numFmtId="164" fontId="9" fillId="3" borderId="0" xfId="1" applyFont="1" applyFill="1" applyBorder="1"/>
    <xf numFmtId="0" fontId="8" fillId="0" borderId="1" xfId="0" applyFont="1" applyBorder="1" applyAlignment="1">
      <alignment wrapText="1"/>
    </xf>
    <xf numFmtId="164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164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164" fontId="9" fillId="0" borderId="0" xfId="0" applyNumberFormat="1" applyFont="1"/>
    <xf numFmtId="0" fontId="11" fillId="0" borderId="1" xfId="0" applyFont="1" applyBorder="1"/>
    <xf numFmtId="164" fontId="12" fillId="0" borderId="0" xfId="0" applyNumberFormat="1" applyFont="1"/>
    <xf numFmtId="164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164" fontId="12" fillId="0" borderId="3" xfId="0" applyNumberFormat="1" applyFont="1" applyBorder="1"/>
    <xf numFmtId="0" fontId="12" fillId="0" borderId="1" xfId="0" applyFont="1" applyBorder="1"/>
    <xf numFmtId="0" fontId="0" fillId="3" borderId="0" xfId="0" applyFill="1"/>
    <xf numFmtId="4" fontId="0" fillId="3" borderId="0" xfId="0" applyNumberFormat="1" applyFill="1"/>
    <xf numFmtId="0" fontId="1" fillId="3" borderId="0" xfId="0" applyFont="1" applyFill="1"/>
    <xf numFmtId="4" fontId="1" fillId="3" borderId="0" xfId="0" applyNumberFormat="1" applyFont="1" applyFill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Font="1"/>
    <xf numFmtId="4" fontId="1" fillId="2" borderId="0" xfId="0" applyNumberFormat="1" applyFont="1" applyFill="1"/>
    <xf numFmtId="0" fontId="0" fillId="2" borderId="0" xfId="0" applyFill="1"/>
    <xf numFmtId="4" fontId="0" fillId="2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0</xdr:row>
      <xdr:rowOff>56784</xdr:rowOff>
    </xdr:from>
    <xdr:to>
      <xdr:col>17</xdr:col>
      <xdr:colOff>466725</xdr:colOff>
      <xdr:row>29</xdr:row>
      <xdr:rowOff>48505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99B2EAF-E2AA-4429-B482-C8BA80BF4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0400" y="56784"/>
          <a:ext cx="7629525" cy="55162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209550</xdr:colOff>
      <xdr:row>5</xdr:row>
      <xdr:rowOff>89709</xdr:rowOff>
    </xdr:from>
    <xdr:to>
      <xdr:col>16</xdr:col>
      <xdr:colOff>304800</xdr:colOff>
      <xdr:row>36</xdr:row>
      <xdr:rowOff>58049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CE6C7387-799E-4A60-9B34-068E1CDDB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8350" y="1042209"/>
          <a:ext cx="8020050" cy="58738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13</xdr:col>
      <xdr:colOff>552450</xdr:colOff>
      <xdr:row>48</xdr:row>
      <xdr:rowOff>163171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DD0F5385-2237-4C2A-A2A3-14C9B9F678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213" r="28123"/>
        <a:stretch/>
      </xdr:blipFill>
      <xdr:spPr>
        <a:xfrm>
          <a:off x="1219200" y="381000"/>
          <a:ext cx="7258050" cy="89261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13</xdr:col>
      <xdr:colOff>476250</xdr:colOff>
      <xdr:row>40</xdr:row>
      <xdr:rowOff>10491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6D3F6639-1E1E-427B-9142-6B4658F37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0"/>
          <a:ext cx="6572250" cy="7297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abSelected="1" topLeftCell="G1" zoomScaleNormal="100" workbookViewId="0">
      <selection activeCell="Q8" sqref="Q8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5" t="s">
        <v>36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/>
      <c r="T2"/>
    </row>
    <row r="3" spans="1:20" s="50" customFormat="1" x14ac:dyDescent="0.25">
      <c r="A3" s="9">
        <f t="shared" ref="A3:A9" si="0">N3</f>
        <v>0</v>
      </c>
      <c r="B3" s="9">
        <f t="shared" ref="B3:B9" si="1">Q3</f>
        <v>619</v>
      </c>
      <c r="C3" s="9">
        <f>B3*1.2</f>
        <v>742.8</v>
      </c>
      <c r="D3" s="9">
        <f t="shared" ref="D3:D9" si="2">C3*1.2</f>
        <v>891.3599999999999</v>
      </c>
      <c r="E3" s="49">
        <f t="shared" ref="E3:E9" si="3">R3</f>
        <v>13698480</v>
      </c>
      <c r="F3" s="9">
        <f t="shared" ref="F3:F9" si="4">ROUND((E3/B3),0)</f>
        <v>22130</v>
      </c>
      <c r="G3" s="9">
        <f t="shared" ref="G3:G9" si="5">ROUND((E3/C3),0)</f>
        <v>18442</v>
      </c>
      <c r="H3" s="9">
        <f t="shared" ref="H3:H9" si="6">ROUND((E3/D3),0)</f>
        <v>15368</v>
      </c>
      <c r="I3" s="9" t="e">
        <f>#REF!</f>
        <v>#REF!</v>
      </c>
      <c r="J3" s="9">
        <f t="shared" ref="J3:J9" si="7">S3</f>
        <v>0</v>
      </c>
      <c r="O3" s="50">
        <v>0</v>
      </c>
      <c r="P3" s="50">
        <f t="shared" ref="P3:P9" si="8">O3/1.2</f>
        <v>0</v>
      </c>
      <c r="Q3" s="50">
        <v>619</v>
      </c>
      <c r="R3" s="51">
        <v>13698480</v>
      </c>
    </row>
    <row r="4" spans="1:20" s="41" customFormat="1" x14ac:dyDescent="0.25">
      <c r="A4" s="43">
        <f t="shared" si="0"/>
        <v>0</v>
      </c>
      <c r="B4" s="43">
        <f t="shared" si="1"/>
        <v>567.5</v>
      </c>
      <c r="C4" s="43">
        <f t="shared" ref="C4:C9" si="9">B4*1.2</f>
        <v>681</v>
      </c>
      <c r="D4" s="43">
        <f t="shared" si="2"/>
        <v>817.19999999999993</v>
      </c>
      <c r="E4" s="44">
        <f t="shared" si="3"/>
        <v>13927500</v>
      </c>
      <c r="F4" s="43">
        <f t="shared" si="4"/>
        <v>24542</v>
      </c>
      <c r="G4" s="43">
        <f t="shared" si="5"/>
        <v>20452</v>
      </c>
      <c r="H4" s="43">
        <f t="shared" si="6"/>
        <v>17043</v>
      </c>
      <c r="I4" s="43" t="e">
        <f>#REF!</f>
        <v>#REF!</v>
      </c>
      <c r="J4" s="43">
        <f t="shared" si="7"/>
        <v>0</v>
      </c>
      <c r="O4" s="41">
        <v>0</v>
      </c>
      <c r="P4" s="41">
        <v>681</v>
      </c>
      <c r="Q4" s="41">
        <f t="shared" ref="Q4:Q9" si="10">P4/1.2</f>
        <v>567.5</v>
      </c>
      <c r="R4" s="42">
        <v>13927500</v>
      </c>
    </row>
    <row r="5" spans="1:20" x14ac:dyDescent="0.25">
      <c r="A5" s="4">
        <f t="shared" si="0"/>
        <v>0</v>
      </c>
      <c r="B5" s="4">
        <f t="shared" si="1"/>
        <v>0</v>
      </c>
      <c r="C5" s="4">
        <f t="shared" si="9"/>
        <v>0</v>
      </c>
      <c r="D5" s="4">
        <f t="shared" si="2"/>
        <v>0</v>
      </c>
      <c r="E5" s="5">
        <f t="shared" si="3"/>
        <v>0</v>
      </c>
      <c r="F5" s="9" t="e">
        <f t="shared" si="4"/>
        <v>#DIV/0!</v>
      </c>
      <c r="G5" s="9" t="e">
        <f t="shared" si="5"/>
        <v>#DIV/0!</v>
      </c>
      <c r="H5" s="9" t="e">
        <f t="shared" si="6"/>
        <v>#DIV/0!</v>
      </c>
      <c r="I5" s="4" t="e">
        <f>#REF!</f>
        <v>#REF!</v>
      </c>
      <c r="J5" s="4">
        <f t="shared" si="7"/>
        <v>0</v>
      </c>
      <c r="O5">
        <v>0</v>
      </c>
      <c r="P5">
        <f t="shared" si="8"/>
        <v>0</v>
      </c>
      <c r="Q5">
        <f t="shared" si="10"/>
        <v>0</v>
      </c>
      <c r="R5" s="2">
        <v>0</v>
      </c>
    </row>
    <row r="6" spans="1:20" x14ac:dyDescent="0.25">
      <c r="A6" s="4">
        <f t="shared" si="0"/>
        <v>0</v>
      </c>
      <c r="B6" s="4">
        <f t="shared" si="1"/>
        <v>0</v>
      </c>
      <c r="C6" s="4">
        <f t="shared" si="9"/>
        <v>0</v>
      </c>
      <c r="D6" s="4">
        <f t="shared" si="2"/>
        <v>0</v>
      </c>
      <c r="E6" s="5">
        <f t="shared" si="3"/>
        <v>0</v>
      </c>
      <c r="F6" s="9" t="e">
        <f t="shared" si="4"/>
        <v>#DIV/0!</v>
      </c>
      <c r="G6" s="9" t="e">
        <f t="shared" si="5"/>
        <v>#DIV/0!</v>
      </c>
      <c r="H6" s="9" t="e">
        <f t="shared" si="6"/>
        <v>#DIV/0!</v>
      </c>
      <c r="I6" s="4" t="e">
        <f>#REF!</f>
        <v>#REF!</v>
      </c>
      <c r="J6" s="4">
        <f t="shared" si="7"/>
        <v>0</v>
      </c>
      <c r="O6">
        <v>0</v>
      </c>
      <c r="P6">
        <f t="shared" si="8"/>
        <v>0</v>
      </c>
      <c r="Q6">
        <f t="shared" si="10"/>
        <v>0</v>
      </c>
      <c r="R6" s="2">
        <v>0</v>
      </c>
    </row>
    <row r="7" spans="1:20" x14ac:dyDescent="0.25">
      <c r="A7" s="4">
        <f t="shared" si="0"/>
        <v>0</v>
      </c>
      <c r="B7" s="4">
        <f t="shared" si="1"/>
        <v>0</v>
      </c>
      <c r="C7" s="4">
        <f t="shared" si="9"/>
        <v>0</v>
      </c>
      <c r="D7" s="4">
        <f t="shared" si="2"/>
        <v>0</v>
      </c>
      <c r="E7" s="5">
        <f t="shared" si="3"/>
        <v>0</v>
      </c>
      <c r="F7" s="9" t="e">
        <f t="shared" si="4"/>
        <v>#DIV/0!</v>
      </c>
      <c r="G7" s="9" t="e">
        <f t="shared" si="5"/>
        <v>#DIV/0!</v>
      </c>
      <c r="H7" s="9" t="e">
        <f t="shared" si="6"/>
        <v>#DIV/0!</v>
      </c>
      <c r="I7" s="4" t="e">
        <f>#REF!</f>
        <v>#REF!</v>
      </c>
      <c r="J7" s="4">
        <f t="shared" si="7"/>
        <v>0</v>
      </c>
      <c r="O7">
        <v>0</v>
      </c>
      <c r="P7">
        <f t="shared" si="8"/>
        <v>0</v>
      </c>
      <c r="Q7">
        <f t="shared" si="10"/>
        <v>0</v>
      </c>
      <c r="R7" s="2">
        <v>0</v>
      </c>
    </row>
    <row r="8" spans="1:20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9" t="e">
        <f t="shared" si="4"/>
        <v>#DIV/0!</v>
      </c>
      <c r="G8" s="9" t="e">
        <f t="shared" si="5"/>
        <v>#DIV/0!</v>
      </c>
      <c r="H8" s="9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8"/>
        <v>0</v>
      </c>
      <c r="Q8">
        <f t="shared" si="10"/>
        <v>0</v>
      </c>
      <c r="R8" s="2">
        <v>0</v>
      </c>
    </row>
    <row r="9" spans="1:20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9" t="e">
        <f t="shared" si="4"/>
        <v>#DIV/0!</v>
      </c>
      <c r="G9" s="9" t="e">
        <f t="shared" si="5"/>
        <v>#DIV/0!</v>
      </c>
      <c r="H9" s="9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8"/>
        <v>0</v>
      </c>
      <c r="Q9">
        <f t="shared" si="10"/>
        <v>0</v>
      </c>
      <c r="R9" s="2">
        <v>0</v>
      </c>
    </row>
    <row r="10" spans="1:20" x14ac:dyDescent="0.25">
      <c r="A10" s="4">
        <f t="shared" ref="A10:A14" si="11">N10</f>
        <v>0</v>
      </c>
      <c r="B10" s="4">
        <f t="shared" ref="B10:B14" si="12">Q10</f>
        <v>0</v>
      </c>
      <c r="C10" s="4">
        <f t="shared" ref="C10:C14" si="13">B10*1.2</f>
        <v>0</v>
      </c>
      <c r="D10" s="4">
        <f t="shared" ref="D10:D14" si="14">C10*1.2</f>
        <v>0</v>
      </c>
      <c r="E10" s="5">
        <f t="shared" ref="E10:E14" si="15">R10</f>
        <v>0</v>
      </c>
      <c r="F10" s="9" t="e">
        <f t="shared" ref="F10:F14" si="16">ROUND((E10/B10),0)</f>
        <v>#DIV/0!</v>
      </c>
      <c r="G10" s="9" t="e">
        <f t="shared" ref="G10:G14" si="17">ROUND((E10/C10),0)</f>
        <v>#DIV/0!</v>
      </c>
      <c r="H10" s="9" t="e">
        <f t="shared" ref="H10:H14" si="18">ROUND((E10/D10),0)</f>
        <v>#DIV/0!</v>
      </c>
      <c r="I10" s="4" t="e">
        <f>#REF!</f>
        <v>#REF!</v>
      </c>
      <c r="J10" s="4">
        <f t="shared" ref="J10:J14" si="19">S10</f>
        <v>0</v>
      </c>
      <c r="O10">
        <v>0</v>
      </c>
      <c r="P10">
        <f t="shared" ref="P10:Q14" si="20">O10/1.2</f>
        <v>0</v>
      </c>
      <c r="Q10">
        <f t="shared" si="20"/>
        <v>0</v>
      </c>
      <c r="R10" s="2">
        <v>0</v>
      </c>
    </row>
    <row r="11" spans="1:20" x14ac:dyDescent="0.25">
      <c r="A11" s="4">
        <f t="shared" si="11"/>
        <v>0</v>
      </c>
      <c r="B11" s="4">
        <f t="shared" si="12"/>
        <v>0</v>
      </c>
      <c r="C11" s="4">
        <f t="shared" si="13"/>
        <v>0</v>
      </c>
      <c r="D11" s="4">
        <f t="shared" si="14"/>
        <v>0</v>
      </c>
      <c r="E11" s="5">
        <f t="shared" si="15"/>
        <v>0</v>
      </c>
      <c r="F11" s="9" t="e">
        <f t="shared" si="16"/>
        <v>#DIV/0!</v>
      </c>
      <c r="G11" s="9" t="e">
        <f t="shared" si="17"/>
        <v>#DIV/0!</v>
      </c>
      <c r="H11" s="9" t="e">
        <f t="shared" si="18"/>
        <v>#DIV/0!</v>
      </c>
      <c r="I11" s="4" t="e">
        <f>#REF!</f>
        <v>#REF!</v>
      </c>
      <c r="J11" s="4">
        <f t="shared" si="19"/>
        <v>0</v>
      </c>
      <c r="O11">
        <v>0</v>
      </c>
      <c r="P11">
        <f t="shared" si="20"/>
        <v>0</v>
      </c>
      <c r="Q11">
        <f t="shared" si="20"/>
        <v>0</v>
      </c>
      <c r="R11" s="2">
        <v>0</v>
      </c>
    </row>
    <row r="12" spans="1:20" x14ac:dyDescent="0.25">
      <c r="A12" s="4">
        <f t="shared" si="11"/>
        <v>0</v>
      </c>
      <c r="B12" s="4">
        <f t="shared" si="12"/>
        <v>0</v>
      </c>
      <c r="C12" s="4">
        <f t="shared" si="13"/>
        <v>0</v>
      </c>
      <c r="D12" s="4">
        <f t="shared" si="14"/>
        <v>0</v>
      </c>
      <c r="E12" s="5">
        <f t="shared" si="15"/>
        <v>0</v>
      </c>
      <c r="F12" s="9" t="e">
        <f t="shared" si="16"/>
        <v>#DIV/0!</v>
      </c>
      <c r="G12" s="9" t="e">
        <f t="shared" si="17"/>
        <v>#DIV/0!</v>
      </c>
      <c r="H12" s="9" t="e">
        <f t="shared" si="18"/>
        <v>#DIV/0!</v>
      </c>
      <c r="I12" s="4" t="e">
        <f>#REF!</f>
        <v>#REF!</v>
      </c>
      <c r="J12" s="4">
        <f t="shared" si="19"/>
        <v>0</v>
      </c>
      <c r="O12">
        <v>0</v>
      </c>
      <c r="P12">
        <f t="shared" si="20"/>
        <v>0</v>
      </c>
      <c r="Q12">
        <f t="shared" si="20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 t="shared" ref="Q13" si="31">P13/1.2</f>
        <v>0</v>
      </c>
      <c r="R13" s="2">
        <v>0</v>
      </c>
    </row>
    <row r="14" spans="1:20" x14ac:dyDescent="0.25">
      <c r="A14" s="4">
        <f t="shared" si="11"/>
        <v>0</v>
      </c>
      <c r="B14" s="4">
        <f t="shared" si="12"/>
        <v>0</v>
      </c>
      <c r="C14" s="4">
        <f t="shared" si="13"/>
        <v>0</v>
      </c>
      <c r="D14" s="4">
        <f t="shared" si="14"/>
        <v>0</v>
      </c>
      <c r="E14" s="5">
        <f t="shared" si="15"/>
        <v>0</v>
      </c>
      <c r="F14" s="9" t="e">
        <f t="shared" si="16"/>
        <v>#DIV/0!</v>
      </c>
      <c r="G14" s="9" t="e">
        <f t="shared" si="17"/>
        <v>#DIV/0!</v>
      </c>
      <c r="H14" s="9" t="e">
        <f t="shared" si="18"/>
        <v>#DIV/0!</v>
      </c>
      <c r="I14" s="4" t="e">
        <f>#REF!</f>
        <v>#REF!</v>
      </c>
      <c r="J14" s="4">
        <f t="shared" si="19"/>
        <v>0</v>
      </c>
      <c r="O14">
        <v>0</v>
      </c>
      <c r="P14">
        <f t="shared" si="20"/>
        <v>0</v>
      </c>
      <c r="Q14">
        <f t="shared" si="20"/>
        <v>0</v>
      </c>
      <c r="R14" s="2">
        <v>0</v>
      </c>
    </row>
    <row r="15" spans="1:20" ht="36.75" customHeight="1" x14ac:dyDescent="0.25">
      <c r="A15" s="45" t="s">
        <v>37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</row>
    <row r="16" spans="1:20" s="41" customFormat="1" x14ac:dyDescent="0.25">
      <c r="A16" s="43">
        <f t="shared" ref="A16:A25" si="32">N16</f>
        <v>0</v>
      </c>
      <c r="B16" s="43">
        <f t="shared" ref="B16:B25" si="33">Q16</f>
        <v>436</v>
      </c>
      <c r="C16" s="43">
        <f t="shared" ref="C16:C25" si="34">B16*1.2</f>
        <v>523.19999999999993</v>
      </c>
      <c r="D16" s="43">
        <f t="shared" ref="D16:D25" si="35">C16*1.2</f>
        <v>627.83999999999992</v>
      </c>
      <c r="E16" s="44">
        <f t="shared" ref="E16:E25" si="36">R16</f>
        <v>12800000</v>
      </c>
      <c r="F16" s="43">
        <f t="shared" ref="F16:F25" si="37">ROUND((E16/B16),0)</f>
        <v>29358</v>
      </c>
      <c r="G16" s="43">
        <f t="shared" ref="G16:G25" si="38">ROUND((E16/C16),0)</f>
        <v>24465</v>
      </c>
      <c r="H16" s="43">
        <f t="shared" ref="H16:H25" si="39">ROUND((E16/D16),0)</f>
        <v>20387</v>
      </c>
      <c r="I16" s="43" t="e">
        <f>#REF!</f>
        <v>#REF!</v>
      </c>
      <c r="J16" s="43">
        <f t="shared" ref="J16:J25" si="40">S16</f>
        <v>0</v>
      </c>
      <c r="O16" s="41">
        <v>0</v>
      </c>
      <c r="P16" s="41">
        <f t="shared" ref="P16:Q25" si="41">O16/1.2</f>
        <v>0</v>
      </c>
      <c r="Q16" s="41">
        <v>436</v>
      </c>
      <c r="R16" s="42">
        <v>12800000</v>
      </c>
    </row>
    <row r="17" spans="1:25" s="41" customFormat="1" x14ac:dyDescent="0.25">
      <c r="A17" s="43">
        <f t="shared" si="32"/>
        <v>0</v>
      </c>
      <c r="B17" s="43">
        <f t="shared" si="33"/>
        <v>426</v>
      </c>
      <c r="C17" s="43">
        <f t="shared" si="34"/>
        <v>511.2</v>
      </c>
      <c r="D17" s="43">
        <f t="shared" si="35"/>
        <v>613.43999999999994</v>
      </c>
      <c r="E17" s="44">
        <f t="shared" si="36"/>
        <v>13000000</v>
      </c>
      <c r="F17" s="43">
        <f t="shared" si="37"/>
        <v>30516</v>
      </c>
      <c r="G17" s="43">
        <f t="shared" si="38"/>
        <v>25430</v>
      </c>
      <c r="H17" s="43">
        <f t="shared" si="39"/>
        <v>21192</v>
      </c>
      <c r="I17" s="43" t="e">
        <f>#REF!</f>
        <v>#REF!</v>
      </c>
      <c r="J17" s="43">
        <f t="shared" si="40"/>
        <v>0</v>
      </c>
      <c r="O17" s="41">
        <v>0</v>
      </c>
      <c r="P17" s="41">
        <f t="shared" si="41"/>
        <v>0</v>
      </c>
      <c r="Q17" s="41">
        <v>426</v>
      </c>
      <c r="R17" s="42">
        <v>13000000</v>
      </c>
    </row>
    <row r="18" spans="1:25" x14ac:dyDescent="0.25">
      <c r="A18" s="4">
        <f t="shared" si="32"/>
        <v>0</v>
      </c>
      <c r="B18" s="4">
        <f t="shared" si="33"/>
        <v>0</v>
      </c>
      <c r="C18" s="4">
        <f t="shared" si="34"/>
        <v>0</v>
      </c>
      <c r="D18" s="4">
        <f t="shared" si="35"/>
        <v>0</v>
      </c>
      <c r="E18" s="5">
        <f t="shared" si="36"/>
        <v>0</v>
      </c>
      <c r="F18" s="9" t="e">
        <f t="shared" si="37"/>
        <v>#DIV/0!</v>
      </c>
      <c r="G18" s="9" t="e">
        <f t="shared" si="38"/>
        <v>#DIV/0!</v>
      </c>
      <c r="H18" s="9" t="e">
        <f t="shared" si="39"/>
        <v>#DIV/0!</v>
      </c>
      <c r="I18" s="4" t="e">
        <f>#REF!</f>
        <v>#REF!</v>
      </c>
      <c r="J18" s="4">
        <f t="shared" si="40"/>
        <v>0</v>
      </c>
      <c r="O18">
        <v>0</v>
      </c>
      <c r="P18">
        <f t="shared" si="41"/>
        <v>0</v>
      </c>
      <c r="Q18">
        <f t="shared" si="41"/>
        <v>0</v>
      </c>
      <c r="R18" s="2">
        <v>0</v>
      </c>
    </row>
    <row r="19" spans="1:25" x14ac:dyDescent="0.25">
      <c r="A19" s="4">
        <f t="shared" ref="A19:A22" si="42">N19</f>
        <v>0</v>
      </c>
      <c r="B19" s="4">
        <f t="shared" ref="B19:B22" si="43">Q19</f>
        <v>0</v>
      </c>
      <c r="C19" s="4">
        <f t="shared" ref="C19:C22" si="44">B19*1.2</f>
        <v>0</v>
      </c>
      <c r="D19" s="4">
        <f t="shared" ref="D19:D22" si="45">C19*1.2</f>
        <v>0</v>
      </c>
      <c r="E19" s="5">
        <f t="shared" ref="E19:E22" si="46">R19</f>
        <v>0</v>
      </c>
      <c r="F19" s="9" t="e">
        <f t="shared" ref="F19:F22" si="47">ROUND((E19/B19),0)</f>
        <v>#DIV/0!</v>
      </c>
      <c r="G19" s="9" t="e">
        <f t="shared" ref="G19:G22" si="48">ROUND((E19/C19),0)</f>
        <v>#DIV/0!</v>
      </c>
      <c r="H19" s="9" t="e">
        <f t="shared" ref="H19:H22" si="49">ROUND((E19/D19),0)</f>
        <v>#DIV/0!</v>
      </c>
      <c r="I19" s="4" t="e">
        <f>#REF!</f>
        <v>#REF!</v>
      </c>
      <c r="J19" s="4">
        <f t="shared" ref="J19:J22" si="50">S19</f>
        <v>0</v>
      </c>
      <c r="O19">
        <v>0</v>
      </c>
      <c r="P19">
        <f t="shared" ref="P19:P22" si="51">O19/1.2</f>
        <v>0</v>
      </c>
      <c r="Q19">
        <f t="shared" ref="Q19:Q22" si="52">P19/1.2</f>
        <v>0</v>
      </c>
      <c r="R19" s="2">
        <v>0</v>
      </c>
    </row>
    <row r="20" spans="1:25" x14ac:dyDescent="0.25">
      <c r="A20" s="4">
        <f t="shared" si="42"/>
        <v>0</v>
      </c>
      <c r="B20" s="4">
        <f t="shared" si="43"/>
        <v>0</v>
      </c>
      <c r="C20" s="4">
        <f t="shared" si="44"/>
        <v>0</v>
      </c>
      <c r="D20" s="4">
        <f t="shared" si="45"/>
        <v>0</v>
      </c>
      <c r="E20" s="5">
        <f t="shared" si="46"/>
        <v>0</v>
      </c>
      <c r="F20" s="9" t="e">
        <f t="shared" si="47"/>
        <v>#DIV/0!</v>
      </c>
      <c r="G20" s="9" t="e">
        <f t="shared" si="48"/>
        <v>#DIV/0!</v>
      </c>
      <c r="H20" s="9" t="e">
        <f t="shared" si="49"/>
        <v>#DIV/0!</v>
      </c>
      <c r="I20" s="4" t="e">
        <f>#REF!</f>
        <v>#REF!</v>
      </c>
      <c r="J20" s="4">
        <f t="shared" si="50"/>
        <v>0</v>
      </c>
      <c r="O20">
        <v>0</v>
      </c>
      <c r="P20">
        <f t="shared" si="51"/>
        <v>0</v>
      </c>
      <c r="Q20">
        <f t="shared" si="52"/>
        <v>0</v>
      </c>
      <c r="R20" s="2">
        <v>0</v>
      </c>
    </row>
    <row r="21" spans="1:25" x14ac:dyDescent="0.25">
      <c r="A21" s="4">
        <f t="shared" si="42"/>
        <v>0</v>
      </c>
      <c r="B21" s="4">
        <f t="shared" si="43"/>
        <v>0</v>
      </c>
      <c r="C21" s="4">
        <f t="shared" si="44"/>
        <v>0</v>
      </c>
      <c r="D21" s="4">
        <f t="shared" si="45"/>
        <v>0</v>
      </c>
      <c r="E21" s="5">
        <f t="shared" si="46"/>
        <v>0</v>
      </c>
      <c r="F21" s="9" t="e">
        <f t="shared" si="47"/>
        <v>#DIV/0!</v>
      </c>
      <c r="G21" s="9" t="e">
        <f t="shared" si="48"/>
        <v>#DIV/0!</v>
      </c>
      <c r="H21" s="9" t="e">
        <f t="shared" si="49"/>
        <v>#DIV/0!</v>
      </c>
      <c r="I21" s="4" t="e">
        <f>#REF!</f>
        <v>#REF!</v>
      </c>
      <c r="J21" s="4">
        <f t="shared" si="50"/>
        <v>0</v>
      </c>
      <c r="O21">
        <v>0</v>
      </c>
      <c r="P21">
        <f t="shared" si="51"/>
        <v>0</v>
      </c>
      <c r="Q21">
        <f t="shared" si="52"/>
        <v>0</v>
      </c>
      <c r="R21" s="2">
        <v>0</v>
      </c>
    </row>
    <row r="22" spans="1:25" x14ac:dyDescent="0.25">
      <c r="A22" s="4">
        <f t="shared" si="42"/>
        <v>0</v>
      </c>
      <c r="B22" s="4">
        <f t="shared" si="43"/>
        <v>0</v>
      </c>
      <c r="C22" s="4">
        <f t="shared" si="44"/>
        <v>0</v>
      </c>
      <c r="D22" s="4">
        <f t="shared" si="45"/>
        <v>0</v>
      </c>
      <c r="E22" s="5">
        <f t="shared" si="46"/>
        <v>0</v>
      </c>
      <c r="F22" s="9" t="e">
        <f t="shared" si="47"/>
        <v>#DIV/0!</v>
      </c>
      <c r="G22" s="9" t="e">
        <f t="shared" si="48"/>
        <v>#DIV/0!</v>
      </c>
      <c r="H22" s="9" t="e">
        <f t="shared" si="49"/>
        <v>#DIV/0!</v>
      </c>
      <c r="I22" s="4" t="e">
        <f>#REF!</f>
        <v>#REF!</v>
      </c>
      <c r="J22" s="4">
        <f t="shared" si="50"/>
        <v>0</v>
      </c>
      <c r="O22">
        <v>0</v>
      </c>
      <c r="P22">
        <f t="shared" si="51"/>
        <v>0</v>
      </c>
      <c r="Q22">
        <f t="shared" si="52"/>
        <v>0</v>
      </c>
      <c r="R22" s="2">
        <v>0</v>
      </c>
    </row>
    <row r="23" spans="1:25" x14ac:dyDescent="0.25">
      <c r="A23" s="4">
        <f t="shared" ref="A23" si="53">N23</f>
        <v>0</v>
      </c>
      <c r="B23" s="4">
        <f t="shared" ref="B23" si="54">Q23</f>
        <v>0</v>
      </c>
      <c r="C23" s="4">
        <f t="shared" ref="C23" si="55">B23*1.2</f>
        <v>0</v>
      </c>
      <c r="D23" s="4">
        <f t="shared" ref="D23" si="56">C23*1.2</f>
        <v>0</v>
      </c>
      <c r="E23" s="5">
        <f t="shared" ref="E23" si="57">R23</f>
        <v>0</v>
      </c>
      <c r="F23" s="9" t="e">
        <f t="shared" ref="F23" si="58">ROUND((E23/B23),0)</f>
        <v>#DIV/0!</v>
      </c>
      <c r="G23" s="9" t="e">
        <f t="shared" ref="G23" si="59">ROUND((E23/C23),0)</f>
        <v>#DIV/0!</v>
      </c>
      <c r="H23" s="9" t="e">
        <f t="shared" ref="H23" si="60">ROUND((E23/D23),0)</f>
        <v>#DIV/0!</v>
      </c>
      <c r="I23" s="4" t="e">
        <f>#REF!</f>
        <v>#REF!</v>
      </c>
      <c r="J23" s="4">
        <f t="shared" ref="J23" si="61">S23</f>
        <v>0</v>
      </c>
      <c r="O23">
        <v>0</v>
      </c>
      <c r="P23">
        <f t="shared" ref="P23" si="62">O23/1.2</f>
        <v>0</v>
      </c>
      <c r="Q23">
        <f t="shared" ref="Q23" si="63">P23/1.2</f>
        <v>0</v>
      </c>
      <c r="R23" s="2">
        <v>0</v>
      </c>
    </row>
    <row r="24" spans="1:25" x14ac:dyDescent="0.25">
      <c r="A24" s="4">
        <f t="shared" si="32"/>
        <v>0</v>
      </c>
      <c r="B24" s="4">
        <f t="shared" si="33"/>
        <v>0</v>
      </c>
      <c r="C24" s="4">
        <f t="shared" si="34"/>
        <v>0</v>
      </c>
      <c r="D24" s="4">
        <f t="shared" si="35"/>
        <v>0</v>
      </c>
      <c r="E24" s="5">
        <f t="shared" si="36"/>
        <v>0</v>
      </c>
      <c r="F24" s="9" t="e">
        <f t="shared" si="37"/>
        <v>#DIV/0!</v>
      </c>
      <c r="G24" s="9" t="e">
        <f t="shared" si="38"/>
        <v>#DIV/0!</v>
      </c>
      <c r="H24" s="9" t="e">
        <f t="shared" si="39"/>
        <v>#DIV/0!</v>
      </c>
      <c r="I24" s="4" t="e">
        <f>#REF!</f>
        <v>#REF!</v>
      </c>
      <c r="J24" s="4">
        <f t="shared" si="40"/>
        <v>0</v>
      </c>
      <c r="O24">
        <v>0</v>
      </c>
      <c r="P24">
        <f t="shared" si="41"/>
        <v>0</v>
      </c>
      <c r="Q24">
        <f t="shared" si="41"/>
        <v>0</v>
      </c>
      <c r="R24" s="2">
        <v>0</v>
      </c>
    </row>
    <row r="25" spans="1:25" x14ac:dyDescent="0.25">
      <c r="A25" s="4">
        <f t="shared" si="32"/>
        <v>0</v>
      </c>
      <c r="B25" s="4">
        <f t="shared" si="33"/>
        <v>0</v>
      </c>
      <c r="C25" s="4">
        <f t="shared" si="34"/>
        <v>0</v>
      </c>
      <c r="D25" s="4">
        <f t="shared" si="35"/>
        <v>0</v>
      </c>
      <c r="E25" s="5">
        <f t="shared" si="36"/>
        <v>0</v>
      </c>
      <c r="F25" s="9" t="e">
        <f t="shared" si="37"/>
        <v>#DIV/0!</v>
      </c>
      <c r="G25" s="9" t="e">
        <f t="shared" si="38"/>
        <v>#DIV/0!</v>
      </c>
      <c r="H25" s="9" t="e">
        <f t="shared" si="39"/>
        <v>#DIV/0!</v>
      </c>
      <c r="I25" s="4" t="e">
        <f>#REF!</f>
        <v>#REF!</v>
      </c>
      <c r="J25" s="4">
        <f t="shared" si="40"/>
        <v>0</v>
      </c>
      <c r="O25">
        <v>0</v>
      </c>
      <c r="P25">
        <f t="shared" si="41"/>
        <v>0</v>
      </c>
      <c r="Q25">
        <f t="shared" si="41"/>
        <v>0</v>
      </c>
      <c r="R25" s="2">
        <v>0</v>
      </c>
    </row>
    <row r="26" spans="1:25" ht="15.75" x14ac:dyDescent="0.25">
      <c r="U26" s="17" t="s">
        <v>13</v>
      </c>
      <c r="V26" s="18"/>
      <c r="W26" s="19">
        <v>26500</v>
      </c>
      <c r="X26" s="20" t="s">
        <v>39</v>
      </c>
    </row>
    <row r="27" spans="1:25" ht="38.25" customHeight="1" x14ac:dyDescent="0.25">
      <c r="S27" s="10"/>
      <c r="T27" s="10"/>
      <c r="U27" s="21" t="s">
        <v>14</v>
      </c>
      <c r="V27" s="18"/>
      <c r="W27" s="19">
        <v>3000</v>
      </c>
      <c r="X27" s="22"/>
    </row>
    <row r="28" spans="1:25" ht="15.75" x14ac:dyDescent="0.25">
      <c r="S28" s="10"/>
      <c r="T28" s="10"/>
      <c r="U28" s="17" t="s">
        <v>15</v>
      </c>
      <c r="V28" s="18"/>
      <c r="W28" s="19">
        <f>W26-W27</f>
        <v>23500</v>
      </c>
      <c r="X28" s="22"/>
    </row>
    <row r="29" spans="1:25" ht="15.75" x14ac:dyDescent="0.25">
      <c r="E29" s="4"/>
      <c r="F29" t="s">
        <v>41</v>
      </c>
      <c r="G29">
        <v>426</v>
      </c>
      <c r="J29" s="4"/>
      <c r="K29" s="4"/>
      <c r="S29" s="10"/>
      <c r="T29" s="10"/>
      <c r="U29" s="17" t="s">
        <v>16</v>
      </c>
      <c r="V29" s="18"/>
      <c r="W29" s="19">
        <f>W27</f>
        <v>3000</v>
      </c>
      <c r="X29" s="22"/>
    </row>
    <row r="30" spans="1:25" ht="15.75" x14ac:dyDescent="0.25">
      <c r="F30" t="s">
        <v>32</v>
      </c>
      <c r="G30">
        <v>43.55</v>
      </c>
      <c r="H30">
        <f>G30*10.764</f>
        <v>468.77219999999994</v>
      </c>
      <c r="I30">
        <f>H30/G29</f>
        <v>1.1004042253521125</v>
      </c>
      <c r="S30" s="10"/>
      <c r="T30" s="10"/>
      <c r="U30" s="17" t="s">
        <v>17</v>
      </c>
      <c r="V30" s="23"/>
      <c r="W30" s="24">
        <f>X30-X31</f>
        <v>2</v>
      </c>
      <c r="X30" s="25">
        <v>2025</v>
      </c>
    </row>
    <row r="31" spans="1:25" ht="15.75" x14ac:dyDescent="0.25">
      <c r="F31"/>
      <c r="G31" s="7"/>
      <c r="S31" s="10"/>
      <c r="T31" s="10"/>
      <c r="U31" s="17" t="s">
        <v>18</v>
      </c>
      <c r="V31" s="23"/>
      <c r="W31" s="24">
        <f>W32-W30</f>
        <v>58</v>
      </c>
      <c r="X31" s="31">
        <v>2023</v>
      </c>
      <c r="Y31" s="48" t="s">
        <v>42</v>
      </c>
    </row>
    <row r="32" spans="1:25" ht="15.75" x14ac:dyDescent="0.25">
      <c r="S32" s="10"/>
      <c r="T32" s="10"/>
      <c r="U32" s="17" t="s">
        <v>19</v>
      </c>
      <c r="V32" s="23"/>
      <c r="W32" s="24">
        <v>60</v>
      </c>
      <c r="X32" s="24"/>
    </row>
    <row r="33" spans="15:24" ht="48" customHeight="1" x14ac:dyDescent="0.25">
      <c r="P33" s="46" t="s">
        <v>40</v>
      </c>
      <c r="Q33" s="46"/>
      <c r="R33" s="46"/>
      <c r="S33" s="46"/>
      <c r="T33" s="47"/>
      <c r="U33" s="21" t="s">
        <v>20</v>
      </c>
      <c r="V33" s="23"/>
      <c r="W33" s="24">
        <f>90*W30/W32</f>
        <v>3</v>
      </c>
      <c r="X33" s="24"/>
    </row>
    <row r="34" spans="15:24" ht="15.75" x14ac:dyDescent="0.25">
      <c r="U34" s="17"/>
      <c r="V34" s="26"/>
      <c r="W34" s="27">
        <v>0</v>
      </c>
      <c r="X34" s="27"/>
    </row>
    <row r="35" spans="15:24" ht="15.75" x14ac:dyDescent="0.25">
      <c r="P35" s="14" t="s">
        <v>31</v>
      </c>
      <c r="Q35" s="14" t="s">
        <v>32</v>
      </c>
      <c r="R35" s="14" t="s">
        <v>33</v>
      </c>
      <c r="S35" s="14" t="s">
        <v>34</v>
      </c>
      <c r="T35" s="12"/>
      <c r="U35" s="17" t="s">
        <v>21</v>
      </c>
      <c r="V35" s="18"/>
      <c r="W35" s="19">
        <f>W29*W34</f>
        <v>0</v>
      </c>
      <c r="X35" s="22"/>
    </row>
    <row r="36" spans="15:24" ht="15.75" x14ac:dyDescent="0.25">
      <c r="Q36">
        <f>N24</f>
        <v>0</v>
      </c>
      <c r="R36" s="15">
        <f>N22</f>
        <v>0</v>
      </c>
      <c r="S36" s="15">
        <f>R36*Q36</f>
        <v>0</v>
      </c>
      <c r="U36" s="17" t="s">
        <v>22</v>
      </c>
      <c r="V36" s="18"/>
      <c r="W36" s="19">
        <f>W29-W35</f>
        <v>3000</v>
      </c>
      <c r="X36" s="22"/>
    </row>
    <row r="37" spans="15:24" ht="15.75" x14ac:dyDescent="0.25">
      <c r="R37" s="6" t="s">
        <v>34</v>
      </c>
      <c r="S37" s="16">
        <f>SUM(S36:S36)</f>
        <v>0</v>
      </c>
      <c r="U37" s="17" t="s">
        <v>15</v>
      </c>
      <c r="V37" s="18"/>
      <c r="W37" s="19">
        <f>W28</f>
        <v>23500</v>
      </c>
      <c r="X37" s="22"/>
    </row>
    <row r="38" spans="15:24" ht="15.75" x14ac:dyDescent="0.25">
      <c r="R38" s="6" t="s">
        <v>25</v>
      </c>
      <c r="S38" s="16">
        <f>S37*90%</f>
        <v>0</v>
      </c>
      <c r="U38" s="23"/>
      <c r="V38" s="18"/>
      <c r="W38" s="19"/>
      <c r="X38" s="22"/>
    </row>
    <row r="39" spans="15:24" ht="15.75" x14ac:dyDescent="0.25">
      <c r="R39" s="6" t="s">
        <v>35</v>
      </c>
      <c r="S39" s="16">
        <f>S37*80%</f>
        <v>0</v>
      </c>
      <c r="U39" s="28" t="s">
        <v>23</v>
      </c>
      <c r="V39" s="29"/>
      <c r="W39" s="20">
        <f>W37+W36</f>
        <v>26500</v>
      </c>
      <c r="X39" s="22"/>
    </row>
    <row r="40" spans="15:24" ht="15.75" x14ac:dyDescent="0.25">
      <c r="S40" s="10"/>
      <c r="T40" s="10"/>
      <c r="U40" s="23"/>
      <c r="V40" s="23"/>
      <c r="W40" s="24"/>
      <c r="X40" s="24"/>
    </row>
    <row r="41" spans="15:24" ht="15.75" x14ac:dyDescent="0.25">
      <c r="S41" s="10"/>
      <c r="T41" s="10"/>
      <c r="U41" s="28" t="s">
        <v>38</v>
      </c>
      <c r="V41" s="30"/>
      <c r="W41" s="25">
        <v>426</v>
      </c>
      <c r="X41" s="24"/>
    </row>
    <row r="42" spans="15:24" ht="15.75" x14ac:dyDescent="0.25">
      <c r="P42" s="13" t="s">
        <v>30</v>
      </c>
      <c r="S42" s="10"/>
      <c r="T42" s="11"/>
      <c r="U42" s="17" t="s">
        <v>24</v>
      </c>
      <c r="V42" s="31"/>
      <c r="W42" s="32">
        <f>W39*W41+X43</f>
        <v>11289000</v>
      </c>
      <c r="X42" s="33"/>
    </row>
    <row r="43" spans="15:24" ht="15.75" x14ac:dyDescent="0.25">
      <c r="S43" s="11"/>
      <c r="T43" s="10"/>
      <c r="U43" s="17" t="s">
        <v>25</v>
      </c>
      <c r="V43" s="23"/>
      <c r="W43" s="34">
        <f>W42*0.9</f>
        <v>10160100</v>
      </c>
      <c r="X43" s="35"/>
    </row>
    <row r="44" spans="15:24" ht="15.75" x14ac:dyDescent="0.25">
      <c r="S44" s="10"/>
      <c r="T44" s="10"/>
      <c r="U44" s="17" t="s">
        <v>26</v>
      </c>
      <c r="V44" s="23"/>
      <c r="W44" s="34">
        <f>W42*0.8</f>
        <v>9031200</v>
      </c>
      <c r="X44" s="34"/>
    </row>
    <row r="45" spans="15:24" ht="15.75" x14ac:dyDescent="0.25">
      <c r="O45" s="10"/>
      <c r="P45" s="10"/>
      <c r="Q45" s="10"/>
      <c r="R45" s="10"/>
      <c r="S45" s="10"/>
      <c r="T45" s="10"/>
      <c r="U45" s="17"/>
      <c r="V45" s="23"/>
      <c r="W45" s="36"/>
      <c r="X45" s="24"/>
    </row>
    <row r="46" spans="15:24" ht="15.75" x14ac:dyDescent="0.25">
      <c r="U46" s="37" t="s">
        <v>27</v>
      </c>
      <c r="V46" s="38"/>
      <c r="W46" s="39">
        <f>W27*W41</f>
        <v>1278000</v>
      </c>
      <c r="X46" s="39"/>
    </row>
    <row r="47" spans="15:24" ht="15.75" x14ac:dyDescent="0.25">
      <c r="U47" s="17" t="s">
        <v>28</v>
      </c>
      <c r="V47" s="23"/>
      <c r="W47" s="36"/>
      <c r="X47" s="36"/>
    </row>
    <row r="48" spans="15:24" ht="15.75" x14ac:dyDescent="0.25">
      <c r="U48" s="40" t="s">
        <v>29</v>
      </c>
      <c r="V48" s="36"/>
      <c r="W48" s="34">
        <f>W42*0.025/12</f>
        <v>23518.75</v>
      </c>
      <c r="X48" s="34"/>
    </row>
  </sheetData>
  <mergeCells count="3">
    <mergeCell ref="A15:R15"/>
    <mergeCell ref="A2:R2"/>
    <mergeCell ref="P33:T3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2" sqref="P1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8" sqref="M18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6" sqref="A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7:Y44"/>
  <sheetViews>
    <sheetView topLeftCell="F4" zoomScaleNormal="100" workbookViewId="0">
      <selection activeCell="U23" sqref="U23"/>
    </sheetView>
  </sheetViews>
  <sheetFormatPr defaultRowHeight="15" x14ac:dyDescent="0.25"/>
  <sheetData>
    <row r="17" spans="22:25" x14ac:dyDescent="0.25">
      <c r="X17">
        <v>57.51</v>
      </c>
      <c r="Y17">
        <f>X17*10.764</f>
        <v>619.0376399999999</v>
      </c>
    </row>
    <row r="21" spans="22:25" x14ac:dyDescent="0.25">
      <c r="V21">
        <v>12894780</v>
      </c>
    </row>
    <row r="22" spans="22:25" x14ac:dyDescent="0.25">
      <c r="V22">
        <v>773700</v>
      </c>
    </row>
    <row r="23" spans="22:25" x14ac:dyDescent="0.25">
      <c r="V23">
        <v>30000</v>
      </c>
    </row>
    <row r="24" spans="22:25" x14ac:dyDescent="0.25">
      <c r="V24">
        <f>SUM(V21:V23)</f>
        <v>13698480</v>
      </c>
    </row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T13:U13"/>
  <sheetViews>
    <sheetView topLeftCell="D6" workbookViewId="0">
      <selection activeCell="U14" sqref="U14"/>
    </sheetView>
  </sheetViews>
  <sheetFormatPr defaultRowHeight="15" x14ac:dyDescent="0.25"/>
  <sheetData>
    <row r="13" spans="20:21" x14ac:dyDescent="0.25">
      <c r="T13">
        <v>63.28</v>
      </c>
      <c r="U13">
        <f>T13*10.764</f>
        <v>681.14591999999993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zoomScaleNormal="100" workbookViewId="0">
      <selection activeCell="C3" sqref="C3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A19"/>
  <sheetViews>
    <sheetView zoomScaleNormal="100" workbookViewId="0">
      <selection activeCell="A27" sqref="A27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zoomScaleNormal="100" workbookViewId="0">
      <selection activeCell="Q19" sqref="Q19:T26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I1" zoomScaleNormal="100" workbookViewId="0">
      <selection activeCell="W11" sqref="W11:AA13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1" workbookViewId="0">
      <selection activeCell="R10" sqref="R10:V11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1" sqref="P1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admin</cp:lastModifiedBy>
  <cp:lastPrinted>2019-11-05T06:14:02Z</cp:lastPrinted>
  <dcterms:created xsi:type="dcterms:W3CDTF">2018-02-17T10:36:41Z</dcterms:created>
  <dcterms:modified xsi:type="dcterms:W3CDTF">2025-01-13T06:38:05Z</dcterms:modified>
</cp:coreProperties>
</file>