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U13" i="14" l="1"/>
  <c r="V24" i="13"/>
  <c r="Y17" i="13"/>
  <c r="I30" i="4" l="1"/>
  <c r="H30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5" i="4"/>
  <c r="Q5" i="4" s="1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4" i="4" l="1"/>
  <c r="C3" i="4"/>
  <c r="D3" i="4" s="1"/>
  <c r="H3" i="4" s="1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<sst xmlns="http://schemas.openxmlformats.org/spreadsheetml/2006/main" count="50" uniqueCount="43">
  <si>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</si>
  <si>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</si>
  <si>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</si>
  <si>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</si>
  <si>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</si>
  <si>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</si>
  <si>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</si>
  <si>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</si>
  <si>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</si>
  <si>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</si>
  <si>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</si>
  <si>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</si>
  <si>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</si>
  <si>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</si>
  <si>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</si>
  <si>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</si>
  <si>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</si>
  <si>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</si>
  <si>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</si>
  <si>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</si>
  <si>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</si>
  <si>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</si>
  <si>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</si>
  <si>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</si>
  <si>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</si>
  <si>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</si>
  <si>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</si>
  <si>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</si>
  <si>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</si>
  <si>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</si>
  <si>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</si>
  <si>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</si>
  <si>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</si>
  <si>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</si>
  <si>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</si>
  <si>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</si>
  <si>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</si>
  <si>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</si>
  <si>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</si>
  <si>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</si>
  <si>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SVC CO-OPERATIVE BANK LTD ( Mulund (East) Branch ) - Atul P Panchal &amp; Varsha Atul Panchal</t>
  </si>
  <si>
    <t>Agree CA</t>
  </si>
  <si>
    <t>As per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</si>
</sst>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0" fillId="3" borderId="0" xfId="0" applyFill="1"/>
    <xf numFmtId="4" fontId="0" fillId="3" borderId="0" xfId="0" applyNumberFormat="1" applyFill="1"/>
    <xf numFmtId="0" fontId="1" fillId="3" borderId="0" xfId="0" applyFont="1" applyFill="1"/>
    <xf numFmtId="4" fontId="1" fillId="3" borderId="0" xfId="0" applyNumberFormat="1" applyFon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ont="1"/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0</xdr:row>
      <xdr:rowOff>56784</xdr:rowOff>
    </xdr:from>
    <xdr:to>
      <xdr:col>17</xdr:col>
      <xdr:colOff>466725</xdr:colOff>
      <xdr:row>29</xdr:row>
      <xdr:rowOff>48505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99B2EAF-E2AA-4429-B482-C8BA80BF4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56784"/>
          <a:ext cx="7629525" cy="55162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5</xdr:row>
      <xdr:rowOff>89709</xdr:rowOff>
    </xdr:from>
    <xdr:to>
      <xdr:col>16</xdr:col>
      <xdr:colOff>304800</xdr:colOff>
      <xdr:row>36</xdr:row>
      <xdr:rowOff>58049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E6C7387-799E-4A60-9B34-068E1CDD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8350" y="1042209"/>
          <a:ext cx="8020050" cy="5873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13</xdr:col>
      <xdr:colOff>552450</xdr:colOff>
      <xdr:row>48</xdr:row>
      <xdr:rowOff>163171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D0F5385-2237-4C2A-A2A3-14C9B9F678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213" r="28123"/>
        <a:stretch/>
      </xdr:blipFill>
      <xdr:spPr>
        <a:xfrm>
          <a:off x="1219200" y="381000"/>
          <a:ext cx="7258050" cy="89261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13</xdr:col>
      <xdr:colOff>476250</xdr:colOff>
      <xdr:row>40</xdr:row>
      <xdr:rowOff>10491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D3F6639-1E1E-427B-9142-6B4658F37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0"/>
          <a:ext cx="6572250" cy="7297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G1" zoomScaleNormal="100" workbookViewId="0">
      <selection activeCell="Q8" sqref="Q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/>
      <c r="T2"/>
    </row>
    <row r="3" spans="1:20" s="50" customFormat="1" x14ac:dyDescent="0.25">
      <c r="A3" s="9">
        <f t="shared" ref="A3:A9" si="0">N3</f>
        <v>0</v>
      </c>
      <c r="B3" s="9">
        <f t="shared" ref="B3:B9" si="1">Q3</f>
        <v>619</v>
      </c>
      <c r="C3" s="9">
        <f>B3*1.2</f>
        <v>742.8</v>
      </c>
      <c r="D3" s="9">
        <f t="shared" ref="D3:D9" si="2">C3*1.2</f>
        <v>891.3599999999999</v>
      </c>
      <c r="E3" s="49">
        <f t="shared" ref="E3:E9" si="3">R3</f>
        <v>13698480</v>
      </c>
      <c r="F3" s="9">
        <f t="shared" ref="F3:F9" si="4">ROUND((E3/B3),0)</f>
        <v>22130</v>
      </c>
      <c r="G3" s="9">
        <f t="shared" ref="G3:G9" si="5">ROUND((E3/C3),0)</f>
        <v>18442</v>
      </c>
      <c r="H3" s="9">
        <f t="shared" ref="H3:H9" si="6">ROUND((E3/D3),0)</f>
        <v>15368</v>
      </c>
      <c r="I3" s="9" t="e">
        <f>#REF!</f>
        <v>#REF!</v>
      </c>
      <c r="J3" s="9">
        <f t="shared" ref="J3:J9" si="7">S3</f>
        <v>0</v>
      </c>
      <c r="O3" s="50">
        <v>0</v>
      </c>
      <c r="P3" s="50">
        <f t="shared" ref="P3:P9" si="8">O3/1.2</f>
        <v>0</v>
      </c>
      <c r="Q3" s="50">
        <v>619</v>
      </c>
      <c r="R3" s="51">
        <v>13698480</v>
      </c>
    </row>
    <row r="4" spans="1:20" s="41" customFormat="1" x14ac:dyDescent="0.25">
      <c r="A4" s="43">
        <f t="shared" si="0"/>
        <v>0</v>
      </c>
      <c r="B4" s="43">
        <f t="shared" si="1"/>
        <v>567.5</v>
      </c>
      <c r="C4" s="43">
        <f t="shared" ref="C4:C9" si="9">B4*1.2</f>
        <v>681</v>
      </c>
      <c r="D4" s="43">
        <f t="shared" si="2"/>
        <v>817.19999999999993</v>
      </c>
      <c r="E4" s="44">
        <f t="shared" si="3"/>
        <v>13927500</v>
      </c>
      <c r="F4" s="43">
        <f t="shared" si="4"/>
        <v>24542</v>
      </c>
      <c r="G4" s="43">
        <f t="shared" si="5"/>
        <v>20452</v>
      </c>
      <c r="H4" s="43">
        <f t="shared" si="6"/>
        <v>17043</v>
      </c>
      <c r="I4" s="43" t="e">
        <f>#REF!</f>
        <v>#REF!</v>
      </c>
      <c r="J4" s="43">
        <f t="shared" si="7"/>
        <v>0</v>
      </c>
      <c r="O4" s="41">
        <v>0</v>
      </c>
      <c r="P4" s="41">
        <v>681</v>
      </c>
      <c r="Q4" s="41">
        <f t="shared" ref="Q4:Q9" si="10">P4/1.2</f>
        <v>567.5</v>
      </c>
      <c r="R4" s="42">
        <v>13927500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9" t="e">
        <f t="shared" si="4"/>
        <v>#DIV/0!</v>
      </c>
      <c r="G5" s="9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10"/>
        <v>0</v>
      </c>
      <c r="R5" s="2">
        <v>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10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5" t="s">
        <v>37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20" s="41" customFormat="1" x14ac:dyDescent="0.25">
      <c r="A16" s="43">
        <f t="shared" ref="A16:A25" si="32">N16</f>
        <v>0</v>
      </c>
      <c r="B16" s="43">
        <f t="shared" ref="B16:B25" si="33">Q16</f>
        <v>436</v>
      </c>
      <c r="C16" s="43">
        <f t="shared" ref="C16:C25" si="34">B16*1.2</f>
        <v>523.19999999999993</v>
      </c>
      <c r="D16" s="43">
        <f t="shared" ref="D16:D25" si="35">C16*1.2</f>
        <v>627.83999999999992</v>
      </c>
      <c r="E16" s="44">
        <f t="shared" ref="E16:E25" si="36">R16</f>
        <v>12800000</v>
      </c>
      <c r="F16" s="43">
        <f t="shared" ref="F16:F25" si="37">ROUND((E16/B16),0)</f>
        <v>29358</v>
      </c>
      <c r="G16" s="43">
        <f t="shared" ref="G16:G25" si="38">ROUND((E16/C16),0)</f>
        <v>24465</v>
      </c>
      <c r="H16" s="43">
        <f t="shared" ref="H16:H25" si="39">ROUND((E16/D16),0)</f>
        <v>20387</v>
      </c>
      <c r="I16" s="43" t="e">
        <f>#REF!</f>
        <v>#REF!</v>
      </c>
      <c r="J16" s="43">
        <f t="shared" ref="J16:J25" si="40">S16</f>
        <v>0</v>
      </c>
      <c r="O16" s="41">
        <v>0</v>
      </c>
      <c r="P16" s="41">
        <f t="shared" ref="P16:Q25" si="41">O16/1.2</f>
        <v>0</v>
      </c>
      <c r="Q16" s="41">
        <v>436</v>
      </c>
      <c r="R16" s="42">
        <v>12800000</v>
      </c>
    </row>
    <row r="17" spans="1:25" s="41" customFormat="1" x14ac:dyDescent="0.25">
      <c r="A17" s="43">
        <f t="shared" si="32"/>
        <v>0</v>
      </c>
      <c r="B17" s="43">
        <f t="shared" si="33"/>
        <v>426</v>
      </c>
      <c r="C17" s="43">
        <f t="shared" si="34"/>
        <v>511.2</v>
      </c>
      <c r="D17" s="43">
        <f t="shared" si="35"/>
        <v>613.43999999999994</v>
      </c>
      <c r="E17" s="44">
        <f t="shared" si="36"/>
        <v>13000000</v>
      </c>
      <c r="F17" s="43">
        <f t="shared" si="37"/>
        <v>30516</v>
      </c>
      <c r="G17" s="43">
        <f t="shared" si="38"/>
        <v>25430</v>
      </c>
      <c r="H17" s="43">
        <f t="shared" si="39"/>
        <v>21192</v>
      </c>
      <c r="I17" s="43" t="e">
        <f>#REF!</f>
        <v>#REF!</v>
      </c>
      <c r="J17" s="43">
        <f t="shared" si="40"/>
        <v>0</v>
      </c>
      <c r="O17" s="41">
        <v>0</v>
      </c>
      <c r="P17" s="41">
        <f t="shared" si="41"/>
        <v>0</v>
      </c>
      <c r="Q17" s="41">
        <v>426</v>
      </c>
      <c r="R17" s="42">
        <v>13000000</v>
      </c>
    </row>
    <row r="18" spans="1:25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26500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3000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23500</v>
      </c>
      <c r="X28" s="22"/>
    </row>
    <row r="29" spans="1:25" ht="15.75" x14ac:dyDescent="0.25">
      <c r="E29" s="4"/>
      <c r="F29" t="s">
        <v>41</v>
      </c>
      <c r="G29">
        <v>426</v>
      </c>
      <c r="J29" s="4"/>
      <c r="K29" s="4"/>
      <c r="S29" s="10"/>
      <c r="T29" s="10"/>
      <c r="U29" s="17" t="s">
        <v>16</v>
      </c>
      <c r="V29" s="18"/>
      <c r="W29" s="19">
        <f>W27</f>
        <v>3000</v>
      </c>
      <c r="X29" s="22"/>
    </row>
    <row r="30" spans="1:25" ht="15.75" x14ac:dyDescent="0.25">
      <c r="F30" t="s">
        <v>32</v>
      </c>
      <c r="G30">
        <v>43.55</v>
      </c>
      <c r="H30">
        <f>G30*10.764</f>
        <v>468.77219999999994</v>
      </c>
      <c r="I30">
        <f>H30/G29</f>
        <v>1.1004042253521125</v>
      </c>
      <c r="S30" s="10"/>
      <c r="T30" s="10"/>
      <c r="U30" s="17" t="s">
        <v>17</v>
      </c>
      <c r="V30" s="23"/>
      <c r="W30" s="24">
        <f>X30-X31</f>
        <v>2</v>
      </c>
      <c r="X30" s="25">
        <v>2025</v>
      </c>
    </row>
    <row r="31" spans="1:25" ht="15.75" x14ac:dyDescent="0.25">
      <c r="F31"/>
      <c r="G31" s="7"/>
      <c r="S31" s="10"/>
      <c r="T31" s="10"/>
      <c r="U31" s="17" t="s">
        <v>18</v>
      </c>
      <c r="V31" s="23"/>
      <c r="W31" s="24">
        <f>W32-W30</f>
        <v>58</v>
      </c>
      <c r="X31" s="31">
        <v>2023</v>
      </c>
      <c r="Y31" s="48" t="s">
        <v>42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6" t="s">
        <v>40</v>
      </c>
      <c r="Q33" s="46"/>
      <c r="R33" s="46"/>
      <c r="S33" s="46"/>
      <c r="T33" s="47"/>
      <c r="U33" s="21" t="s">
        <v>20</v>
      </c>
      <c r="V33" s="23"/>
      <c r="W33" s="24">
        <f>90*W30/W32</f>
        <v>3</v>
      </c>
      <c r="X33" s="24"/>
    </row>
    <row r="34" spans="15:24" ht="15.75" x14ac:dyDescent="0.25">
      <c r="U34" s="17"/>
      <c r="V34" s="26"/>
      <c r="W34" s="27">
        <v>0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3000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23500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26500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426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11289000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</f>
        <v>10160100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9031200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1278000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23518.75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7:Y44"/>
  <sheetViews>
    <sheetView topLeftCell="F4" zoomScaleNormal="100" workbookViewId="0">
      <selection activeCell="U23" sqref="U23"/>
    </sheetView>
  </sheetViews>
  <sheetFormatPr defaultRowHeight="15" x14ac:dyDescent="0.25"/>
  <sheetData>
    <row r="17" spans="22:25" x14ac:dyDescent="0.25">
      <c r="X17">
        <v>57.51</v>
      </c>
      <c r="Y17">
        <f>X17*10.764</f>
        <v>619.0376399999999</v>
      </c>
    </row>
    <row r="21" spans="22:25" x14ac:dyDescent="0.25">
      <c r="V21">
        <v>12894780</v>
      </c>
    </row>
    <row r="22" spans="22:25" x14ac:dyDescent="0.25">
      <c r="V22">
        <v>773700</v>
      </c>
    </row>
    <row r="23" spans="22:25" x14ac:dyDescent="0.25">
      <c r="V23">
        <v>30000</v>
      </c>
    </row>
    <row r="24" spans="22:25" x14ac:dyDescent="0.25">
      <c r="V24">
        <f>SUM(V21:V23)</f>
        <v>13698480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T13:U13"/>
  <sheetViews>
    <sheetView topLeftCell="D6" workbookViewId="0">
      <selection activeCell="U14" sqref="U14"/>
    </sheetView>
  </sheetViews>
  <sheetFormatPr defaultRowHeight="15" x14ac:dyDescent="0.25"/>
  <sheetData>
    <row r="13" spans="20:21" x14ac:dyDescent="0.25">
      <c r="T13">
        <v>63.28</v>
      </c>
      <c r="U13">
        <f>T13*10.764</f>
        <v>681.14591999999993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C3" sqref="C3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A27" sqref="A27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Q19" sqref="Q19:T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W11" sqref="W11:AA1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2025-01-13T06:38:05Z</dcterms:modified>
</cp:coreProperties>
</file>