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7AADBA6-4C42-42A2-85ED-3BFA6EB4482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G10" i="1"/>
  <c r="F10" i="1"/>
  <c r="B20" i="1"/>
  <c r="A35" i="1"/>
  <c r="A34" i="1"/>
  <c r="F29" i="1"/>
  <c r="B30" i="1"/>
  <c r="B28" i="1"/>
  <c r="F15" i="1"/>
  <c r="G15" i="1" s="1"/>
  <c r="E9" i="1"/>
  <c r="E8" i="1"/>
  <c r="E7" i="1"/>
  <c r="E10" i="1" s="1"/>
  <c r="H6" i="1" l="1"/>
  <c r="I10" i="1"/>
  <c r="J10" i="1" s="1"/>
  <c r="D35" i="1"/>
  <c r="D34" i="1" l="1"/>
  <c r="C36" i="1" l="1"/>
  <c r="H27" i="1" l="1"/>
  <c r="I30" i="1"/>
  <c r="E35" i="1" l="1"/>
  <c r="H30" i="1"/>
  <c r="E34" i="1"/>
  <c r="G30" i="1"/>
  <c r="C38" i="1" l="1"/>
  <c r="C37" i="1"/>
  <c r="F30" i="1"/>
  <c r="H31" i="1" l="1"/>
  <c r="H28" i="1"/>
  <c r="O14" i="1" l="1"/>
  <c r="C35" i="1" l="1"/>
  <c r="C34" i="1"/>
  <c r="B10" i="1"/>
  <c r="B11" i="1" s="1"/>
  <c r="B8" i="1"/>
  <c r="B6" i="1"/>
  <c r="B5" i="1"/>
  <c r="B14" i="1" s="1"/>
  <c r="B12" i="1" l="1"/>
  <c r="B13" i="1" s="1"/>
  <c r="B15" i="1" s="1"/>
  <c r="H35" i="1" s="1"/>
  <c r="H34" i="1" l="1"/>
  <c r="E36" i="1"/>
  <c r="E37" i="1"/>
  <c r="B17" i="1"/>
  <c r="B18" i="1" s="1"/>
  <c r="B21" i="1" l="1"/>
  <c r="B19" i="1"/>
  <c r="F27" i="1"/>
  <c r="F28" i="1" l="1"/>
  <c r="G28" i="1"/>
  <c r="F31" i="1"/>
  <c r="G31" i="1"/>
  <c r="I28" i="1" l="1"/>
  <c r="G4" i="1" l="1"/>
  <c r="G27" i="1"/>
  <c r="I27" i="1"/>
</calcChain>
</file>

<file path=xl/sharedStrings.xml><?xml version="1.0" encoding="utf-8"?>
<sst xmlns="http://schemas.openxmlformats.org/spreadsheetml/2006/main" count="38" uniqueCount="34">
  <si>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</si>
  <si>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</si>
  <si>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</si>
  <si>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</si>
  <si>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</si>
  <si>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</si>
  <si>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</si>
  <si>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</si>
  <si>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</si>
  <si>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</si>
  <si>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</si>
  <si>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</si>
  <si>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</si>
  <si>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</si>
  <si>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</si>
  <si>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</si>
  <si>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</si>
  <si>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</si>
  <si>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</si>
  <si>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</si>
  <si>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</si>
  <si>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</si>
  <si>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</si>
  <si>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</si>
  <si>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</si>
  <si>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</si>
  <si>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</si>
  <si>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Measurement carpet</t>
  </si>
  <si>
    <t>Rate on Carpet</t>
  </si>
  <si>
    <t>Built up Area</t>
  </si>
  <si>
    <t>Rate on Built up</t>
  </si>
  <si>
    <t>Rate on SBA</t>
  </si>
  <si>
    <t>Terrace area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</si>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</sst>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5" xfId="0" applyNumberFormat="1" applyFont="1" applyBorder="1"/>
    <xf numFmtId="43" fontId="12" fillId="0" borderId="1" xfId="0" applyNumberFormat="1" applyFont="1" applyBorder="1"/>
    <xf numFmtId="43" fontId="0" fillId="0" borderId="5" xfId="0" applyNumberFormat="1" applyBorder="1"/>
    <xf numFmtId="43" fontId="3" fillId="0" borderId="1" xfId="1" applyFont="1" applyBorder="1"/>
    <xf numFmtId="43" fontId="2" fillId="0" borderId="1" xfId="1" applyFont="1" applyBorder="1"/>
    <xf numFmtId="164" fontId="2" fillId="0" borderId="1" xfId="1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7" fillId="0" borderId="0" xfId="0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7" fillId="0" borderId="0" xfId="0" applyFont="1" applyFill="1"/>
    <xf numFmtId="0" fontId="15" fillId="0" borderId="1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43" fontId="16" fillId="0" borderId="1" xfId="1" applyNumberFormat="1" applyFont="1" applyBorder="1"/>
    <xf numFmtId="43" fontId="3" fillId="0" borderId="1" xfId="0" applyNumberFormat="1" applyFont="1" applyBorder="1"/>
    <xf numFmtId="43" fontId="0" fillId="0" borderId="1" xfId="0" applyNumberFormat="1" applyFont="1" applyBorder="1"/>
    <xf numFmtId="43" fontId="4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22</xdr:col>
      <xdr:colOff>229823</xdr:colOff>
      <xdr:row>37</xdr:row>
      <xdr:rowOff>58142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188B32-2B52-4B05-8556-34533C45B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0"/>
          <a:ext cx="8764223" cy="7106642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37</xdr:col>
      <xdr:colOff>48823</xdr:colOff>
      <xdr:row>41</xdr:row>
      <xdr:rowOff>58248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4E6D9C-C8D6-4E12-9592-82F0026AD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20800" y="0"/>
          <a:ext cx="8583223" cy="7868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20</xdr:col>
      <xdr:colOff>477423</xdr:colOff>
      <xdr:row>47</xdr:row>
      <xdr:rowOff>144065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254307-BF90-4F5A-A525-0AD15F9A8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8402223" cy="852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topLeftCell="A6" zoomScaleNormal="100" workbookViewId="0">
      <selection activeCell="B37" sqref="B37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0"/>
      <c r="E1" s="1"/>
      <c r="F1" s="2"/>
      <c r="G1" s="2"/>
    </row>
    <row r="2" spans="1:17" ht="16.5" x14ac:dyDescent="0.3">
      <c r="A2" s="31"/>
      <c r="B2" s="22"/>
      <c r="C2" s="22"/>
      <c r="D2" s="20"/>
      <c r="E2" s="8"/>
      <c r="F2" s="43"/>
    </row>
    <row r="3" spans="1:17" ht="16.5" x14ac:dyDescent="0.3">
      <c r="A3" s="14" t="s">
        <v>0</v>
      </c>
      <c r="B3" s="23">
        <v>8500</v>
      </c>
      <c r="C3" s="15"/>
      <c r="D3" s="15"/>
      <c r="E3" t="s">
        <v>13</v>
      </c>
    </row>
    <row r="4" spans="1:17" ht="33" x14ac:dyDescent="0.3">
      <c r="A4" s="16" t="s">
        <v>1</v>
      </c>
      <c r="B4" s="23">
        <v>2500</v>
      </c>
      <c r="C4" s="15"/>
      <c r="D4" s="15"/>
      <c r="E4">
        <v>1993</v>
      </c>
      <c r="F4" s="3">
        <v>2025</v>
      </c>
      <c r="G4" s="4">
        <f>F4-E4</f>
        <v>32</v>
      </c>
      <c r="L4" s="22"/>
    </row>
    <row r="5" spans="1:17" ht="16.5" x14ac:dyDescent="0.3">
      <c r="A5" s="14" t="s">
        <v>2</v>
      </c>
      <c r="B5" s="23">
        <f>B3-B4</f>
        <v>6000</v>
      </c>
      <c r="C5" s="15"/>
      <c r="D5" s="15"/>
      <c r="E5" s="22"/>
      <c r="F5" s="47"/>
      <c r="G5" s="48"/>
      <c r="H5">
        <v>665</v>
      </c>
      <c r="L5" s="8"/>
      <c r="M5" s="8"/>
      <c r="N5" s="25"/>
      <c r="O5" s="25"/>
      <c r="P5" s="25"/>
      <c r="Q5" s="25"/>
    </row>
    <row r="6" spans="1:17" ht="16.5" x14ac:dyDescent="0.3">
      <c r="A6" s="14" t="s">
        <v>3</v>
      </c>
      <c r="B6" s="23">
        <f>B4</f>
        <v>2500</v>
      </c>
      <c r="C6" s="15"/>
      <c r="D6" s="15"/>
      <c r="E6" s="8" t="s">
        <v>22</v>
      </c>
      <c r="F6" s="8" t="s">
        <v>23</v>
      </c>
      <c r="G6" s="49"/>
      <c r="H6" s="6">
        <f>H5/E10</f>
        <v>1.4536472336983848</v>
      </c>
      <c r="L6" s="8"/>
      <c r="M6" s="8"/>
      <c r="N6" s="25"/>
      <c r="O6" s="25"/>
      <c r="P6" s="25"/>
      <c r="Q6" s="25"/>
    </row>
    <row r="7" spans="1:17" ht="16.5" x14ac:dyDescent="0.3">
      <c r="A7" s="14" t="s">
        <v>4</v>
      </c>
      <c r="B7" s="17">
        <v>0</v>
      </c>
      <c r="C7" s="18"/>
      <c r="D7" s="60">
        <f>42.5*10.764</f>
        <v>457.46999999999997</v>
      </c>
      <c r="E7" s="62">
        <f>29.92*10.764</f>
        <v>322.05887999999999</v>
      </c>
      <c r="F7" s="47"/>
      <c r="G7" s="49"/>
      <c r="H7" s="6"/>
      <c r="L7" s="8"/>
      <c r="M7" s="8"/>
      <c r="N7" s="25"/>
      <c r="O7" s="25"/>
      <c r="P7" s="25"/>
      <c r="Q7" s="25"/>
    </row>
    <row r="8" spans="1:17" ht="16.5" x14ac:dyDescent="0.3">
      <c r="A8" s="14" t="s">
        <v>5</v>
      </c>
      <c r="B8" s="17">
        <f>B9-B7</f>
        <v>60</v>
      </c>
      <c r="C8" s="18"/>
      <c r="D8" s="18"/>
      <c r="E8" s="9">
        <f>9.55*10.764</f>
        <v>102.7962</v>
      </c>
      <c r="F8" s="47"/>
      <c r="G8" s="41"/>
      <c r="L8" s="9"/>
      <c r="M8" s="9"/>
      <c r="N8" s="25"/>
      <c r="O8" s="25"/>
      <c r="P8" s="25"/>
      <c r="Q8" s="25"/>
    </row>
    <row r="9" spans="1:17" ht="16.5" x14ac:dyDescent="0.3">
      <c r="A9" s="14" t="s">
        <v>6</v>
      </c>
      <c r="B9" s="17">
        <v>60</v>
      </c>
      <c r="C9" s="18"/>
      <c r="D9" s="18"/>
      <c r="E9" s="9">
        <f>3.03*10.764</f>
        <v>32.614919999999998</v>
      </c>
      <c r="F9" s="61"/>
      <c r="G9" s="41"/>
      <c r="J9" s="26"/>
      <c r="K9" s="12"/>
      <c r="L9" s="8"/>
      <c r="M9" s="8"/>
      <c r="N9" s="25"/>
      <c r="O9" s="25"/>
      <c r="P9" s="25"/>
      <c r="Q9" s="25"/>
    </row>
    <row r="10" spans="1:17" ht="33" x14ac:dyDescent="0.3">
      <c r="A10" s="16" t="s">
        <v>7</v>
      </c>
      <c r="B10" s="17">
        <f>90*B7/B9</f>
        <v>0</v>
      </c>
      <c r="C10" s="18"/>
      <c r="D10" s="18"/>
      <c r="E10" s="9">
        <f>SUM(E7:E9)</f>
        <v>457.46999999999997</v>
      </c>
      <c r="F10" s="9">
        <f>E10*1.1</f>
        <v>503.21699999999998</v>
      </c>
      <c r="G10" s="9">
        <f>F10*1.3</f>
        <v>654.18209999999999</v>
      </c>
      <c r="H10">
        <v>6000</v>
      </c>
      <c r="I10" s="12">
        <f>H10*G10</f>
        <v>3925092.6</v>
      </c>
      <c r="J10" s="63">
        <f>I10/457</f>
        <v>8588.8240700218812</v>
      </c>
      <c r="K10" s="12"/>
      <c r="L10" s="25"/>
      <c r="M10" s="25"/>
      <c r="N10" s="25"/>
      <c r="O10" s="25"/>
      <c r="P10" s="25"/>
      <c r="Q10" s="25"/>
    </row>
    <row r="11" spans="1:17" ht="16.5" x14ac:dyDescent="0.3">
      <c r="A11" s="14"/>
      <c r="B11" s="24">
        <f>B10%</f>
        <v>0</v>
      </c>
      <c r="C11" s="30"/>
      <c r="D11" s="30"/>
      <c r="E11" s="39"/>
      <c r="F11" s="39"/>
      <c r="G11" s="8"/>
      <c r="K11" s="12"/>
      <c r="L11" s="25"/>
      <c r="M11" s="25"/>
      <c r="N11" s="25"/>
      <c r="O11" s="25"/>
      <c r="P11" s="25"/>
      <c r="Q11" s="25"/>
    </row>
    <row r="12" spans="1:17" ht="16.5" x14ac:dyDescent="0.3">
      <c r="A12" s="14" t="s">
        <v>8</v>
      </c>
      <c r="B12" s="23">
        <f>B6*B11</f>
        <v>0</v>
      </c>
      <c r="C12" s="19"/>
      <c r="D12" s="19"/>
      <c r="E12" s="9"/>
      <c r="F12" s="9"/>
      <c r="G12" s="8"/>
      <c r="K12" s="12"/>
      <c r="L12" s="25"/>
      <c r="M12" s="25"/>
      <c r="N12" s="25"/>
      <c r="O12" s="25"/>
      <c r="P12" s="25"/>
      <c r="Q12" s="25"/>
    </row>
    <row r="13" spans="1:17" ht="16.5" x14ac:dyDescent="0.3">
      <c r="A13" s="14" t="s">
        <v>9</v>
      </c>
      <c r="B13" s="23">
        <f>B6-B12</f>
        <v>2500</v>
      </c>
      <c r="C13" s="19"/>
      <c r="D13" s="19"/>
      <c r="E13" s="9"/>
      <c r="F13" s="9"/>
      <c r="G13" s="8"/>
      <c r="K13" s="12"/>
      <c r="L13" s="25"/>
      <c r="M13" s="25"/>
      <c r="N13" s="25"/>
      <c r="O13" s="25"/>
      <c r="P13" s="25"/>
      <c r="Q13" s="25"/>
    </row>
    <row r="14" spans="1:17" ht="16.5" x14ac:dyDescent="0.3">
      <c r="A14" s="14" t="s">
        <v>2</v>
      </c>
      <c r="B14" s="23">
        <f>B5</f>
        <v>6000</v>
      </c>
      <c r="C14" s="15"/>
      <c r="D14" s="15"/>
      <c r="E14" s="46" t="s">
        <v>27</v>
      </c>
      <c r="F14" s="46" t="s">
        <v>32</v>
      </c>
      <c r="K14" s="12"/>
      <c r="L14" s="25"/>
      <c r="M14" s="25"/>
      <c r="N14" s="25"/>
      <c r="O14" s="25">
        <f>N14*1.1</f>
        <v>0</v>
      </c>
      <c r="P14" s="25"/>
      <c r="Q14" s="25"/>
    </row>
    <row r="15" spans="1:17" ht="16.5" x14ac:dyDescent="0.3">
      <c r="A15" s="14" t="s">
        <v>10</v>
      </c>
      <c r="B15" s="23">
        <f>B14+B13</f>
        <v>8500</v>
      </c>
      <c r="C15" s="15"/>
      <c r="D15" s="15"/>
      <c r="E15" s="9">
        <v>386</v>
      </c>
      <c r="F15" s="9">
        <f>15+18</f>
        <v>33</v>
      </c>
      <c r="G15" s="6">
        <f>F15+E15</f>
        <v>419</v>
      </c>
      <c r="I15" s="6"/>
      <c r="K15" s="12"/>
      <c r="L15" s="28"/>
      <c r="M15" s="28"/>
    </row>
    <row r="16" spans="1:17" ht="16.5" x14ac:dyDescent="0.3">
      <c r="A16" s="14" t="s">
        <v>21</v>
      </c>
      <c r="B16" s="20">
        <v>457</v>
      </c>
      <c r="C16" s="31"/>
      <c r="D16" s="14"/>
      <c r="E16" s="9"/>
      <c r="F16" s="8"/>
      <c r="I16" s="5"/>
      <c r="J16" s="5"/>
      <c r="K16" s="5"/>
      <c r="L16" s="6"/>
    </row>
    <row r="17" spans="1:14" ht="16.5" x14ac:dyDescent="0.3">
      <c r="A17" s="31" t="s">
        <v>11</v>
      </c>
      <c r="B17" s="21">
        <f>B15*B16</f>
        <v>3884500</v>
      </c>
      <c r="C17" s="21"/>
      <c r="D17" s="45"/>
      <c r="E17" s="41"/>
      <c r="F17" s="41"/>
      <c r="G17" s="6"/>
      <c r="H17" s="6"/>
      <c r="I17" s="5"/>
      <c r="J17" s="29"/>
      <c r="K17" s="5"/>
      <c r="L17" s="6"/>
      <c r="N17" s="6"/>
    </row>
    <row r="18" spans="1:14" ht="16.5" x14ac:dyDescent="0.3">
      <c r="A18" s="31" t="s">
        <v>33</v>
      </c>
      <c r="B18" s="21">
        <f>B17*0.98</f>
        <v>3806810</v>
      </c>
      <c r="C18" s="21"/>
      <c r="D18" s="45"/>
      <c r="E18" s="41"/>
      <c r="F18" s="41"/>
      <c r="G18" s="6"/>
      <c r="H18" s="6"/>
      <c r="I18" s="5"/>
      <c r="J18" s="29"/>
      <c r="K18" s="5"/>
      <c r="L18" s="6"/>
      <c r="N18" s="6"/>
    </row>
    <row r="19" spans="1:14" s="36" customFormat="1" ht="16.5" x14ac:dyDescent="0.3">
      <c r="A19" s="37" t="s">
        <v>24</v>
      </c>
      <c r="B19" s="32">
        <f>B17*0.8</f>
        <v>3107600</v>
      </c>
      <c r="C19" s="32"/>
      <c r="D19" s="38"/>
      <c r="E19" s="40"/>
      <c r="F19" s="40"/>
      <c r="I19" s="33"/>
      <c r="J19" s="34"/>
      <c r="K19" s="33"/>
      <c r="L19" s="35"/>
      <c r="N19" s="35"/>
    </row>
    <row r="20" spans="1:14" s="36" customFormat="1" ht="16.5" x14ac:dyDescent="0.3">
      <c r="A20" s="37" t="s">
        <v>12</v>
      </c>
      <c r="B20" s="32">
        <f>549*B4</f>
        <v>1372500</v>
      </c>
      <c r="C20" s="38"/>
      <c r="D20" s="38"/>
      <c r="E20" s="40"/>
      <c r="F20" s="40"/>
      <c r="I20" s="35"/>
      <c r="J20" s="33"/>
    </row>
    <row r="21" spans="1:14" ht="16.5" x14ac:dyDescent="0.3">
      <c r="A21" s="20" t="s">
        <v>16</v>
      </c>
      <c r="B21" s="21">
        <f>B17*0.03/12</f>
        <v>9711.25</v>
      </c>
      <c r="C21" s="21"/>
      <c r="D21" s="45"/>
      <c r="E21" s="41"/>
      <c r="F21" s="41"/>
      <c r="I21" s="6"/>
      <c r="J21" s="5"/>
    </row>
    <row r="22" spans="1:14" x14ac:dyDescent="0.25">
      <c r="A22" s="27"/>
      <c r="B22" s="42"/>
      <c r="C22" s="27"/>
      <c r="D22" s="27"/>
      <c r="E22" s="44"/>
      <c r="F22" s="6"/>
    </row>
    <row r="23" spans="1:14" x14ac:dyDescent="0.25">
      <c r="B23" s="11"/>
      <c r="I23" s="6"/>
    </row>
    <row r="24" spans="1:14" x14ac:dyDescent="0.25">
      <c r="E24" s="6"/>
    </row>
    <row r="25" spans="1:14" x14ac:dyDescent="0.25">
      <c r="C25" t="s">
        <v>14</v>
      </c>
    </row>
    <row r="26" spans="1:14" s="36" customFormat="1" x14ac:dyDescent="0.25">
      <c r="B26" s="50" t="s">
        <v>15</v>
      </c>
      <c r="C26" s="51" t="s">
        <v>20</v>
      </c>
      <c r="D26" s="51" t="s">
        <v>26</v>
      </c>
      <c r="E26" s="51" t="s">
        <v>11</v>
      </c>
      <c r="F26" s="51" t="s">
        <v>17</v>
      </c>
      <c r="G26" s="51" t="s">
        <v>18</v>
      </c>
      <c r="H26" s="51" t="s">
        <v>19</v>
      </c>
      <c r="I26" s="51"/>
    </row>
    <row r="27" spans="1:14" s="36" customFormat="1" ht="17.25" x14ac:dyDescent="0.3">
      <c r="B27" s="50">
        <v>393</v>
      </c>
      <c r="C27" s="51"/>
      <c r="D27" s="51"/>
      <c r="E27" s="51">
        <v>2920000</v>
      </c>
      <c r="F27" s="52">
        <f t="shared" ref="F27:F31" si="0">E27/B27</f>
        <v>7430.025445292621</v>
      </c>
      <c r="G27" s="52" t="e">
        <f>E27/C27</f>
        <v>#DIV/0!</v>
      </c>
      <c r="H27" s="52" t="e">
        <f>E27/D27</f>
        <v>#DIV/0!</v>
      </c>
      <c r="I27" s="51">
        <f>C27/B27</f>
        <v>0</v>
      </c>
      <c r="J27" s="13"/>
    </row>
    <row r="28" spans="1:14" s="36" customFormat="1" ht="17.25" x14ac:dyDescent="0.3">
      <c r="B28" s="50">
        <f>D28/1.45</f>
        <v>458.62068965517244</v>
      </c>
      <c r="C28" s="51"/>
      <c r="D28" s="51">
        <v>665</v>
      </c>
      <c r="E28" s="51">
        <v>3600000</v>
      </c>
      <c r="F28" s="52">
        <f t="shared" si="0"/>
        <v>7849.624060150375</v>
      </c>
      <c r="G28" s="52" t="e">
        <f>E28/C28</f>
        <v>#DIV/0!</v>
      </c>
      <c r="H28" s="52">
        <f>E28/D28</f>
        <v>5413.5338345864666</v>
      </c>
      <c r="I28" s="51">
        <f>C28/B28</f>
        <v>0</v>
      </c>
      <c r="J28" s="13"/>
    </row>
    <row r="29" spans="1:14" s="36" customFormat="1" ht="17.25" x14ac:dyDescent="0.3">
      <c r="B29" s="50">
        <v>393</v>
      </c>
      <c r="C29" s="51"/>
      <c r="D29" s="51"/>
      <c r="E29" s="51">
        <v>3200000</v>
      </c>
      <c r="F29" s="52">
        <f t="shared" si="0"/>
        <v>8142.493638676845</v>
      </c>
      <c r="G29" s="52"/>
      <c r="H29" s="52"/>
      <c r="I29" s="51"/>
      <c r="J29" s="13"/>
    </row>
    <row r="30" spans="1:14" s="36" customFormat="1" ht="17.25" x14ac:dyDescent="0.3">
      <c r="B30" s="50">
        <f>D30/1.45</f>
        <v>475.86206896551727</v>
      </c>
      <c r="C30" s="51"/>
      <c r="D30" s="51">
        <v>690</v>
      </c>
      <c r="E30" s="51">
        <v>3900000</v>
      </c>
      <c r="F30" s="52">
        <f t="shared" si="0"/>
        <v>8195.6521739130421</v>
      </c>
      <c r="G30" s="52" t="e">
        <f>E30/C30</f>
        <v>#DIV/0!</v>
      </c>
      <c r="H30" s="52">
        <f>E30/D30</f>
        <v>5652.173913043478</v>
      </c>
      <c r="I30" s="51">
        <f>D30/B30</f>
        <v>1.45</v>
      </c>
      <c r="J30" s="13"/>
    </row>
    <row r="31" spans="1:14" s="36" customFormat="1" x14ac:dyDescent="0.25">
      <c r="B31" s="50">
        <v>393</v>
      </c>
      <c r="C31" s="51"/>
      <c r="D31" s="51"/>
      <c r="E31" s="52">
        <v>3600000</v>
      </c>
      <c r="F31" s="52">
        <f t="shared" si="0"/>
        <v>9160.3053435114507</v>
      </c>
      <c r="G31" s="52" t="e">
        <f t="shared" ref="G31" si="1">E31/C31</f>
        <v>#DIV/0!</v>
      </c>
      <c r="H31" s="52" t="e">
        <f>E31/D31</f>
        <v>#DIV/0!</v>
      </c>
      <c r="I31" s="51"/>
    </row>
    <row r="32" spans="1:14" s="36" customFormat="1" x14ac:dyDescent="0.25">
      <c r="B32" s="53"/>
      <c r="C32" s="54"/>
      <c r="D32" s="54"/>
      <c r="E32" s="55"/>
      <c r="F32" s="55"/>
      <c r="G32" s="55"/>
      <c r="H32" s="55"/>
      <c r="I32" s="54"/>
    </row>
    <row r="33" spans="1:10" s="36" customFormat="1" x14ac:dyDescent="0.25">
      <c r="A33" s="36" t="s">
        <v>15</v>
      </c>
      <c r="B33" s="56" t="s">
        <v>25</v>
      </c>
      <c r="C33" s="36" t="s">
        <v>28</v>
      </c>
      <c r="D33" s="36" t="s">
        <v>29</v>
      </c>
      <c r="E33" s="36" t="s">
        <v>30</v>
      </c>
      <c r="F33" s="36" t="s">
        <v>26</v>
      </c>
      <c r="G33" s="36" t="s">
        <v>31</v>
      </c>
    </row>
    <row r="34" spans="1:10" s="36" customFormat="1" ht="15.75" x14ac:dyDescent="0.25">
      <c r="A34" s="57">
        <f>54*10.764</f>
        <v>581.25599999999997</v>
      </c>
      <c r="B34" s="58">
        <v>4462500</v>
      </c>
      <c r="C34" s="51">
        <f t="shared" ref="C34:C38" si="2">B34/A34</f>
        <v>7677.3401048763371</v>
      </c>
      <c r="D34" s="51">
        <f>A34*1.1</f>
        <v>639.38160000000005</v>
      </c>
      <c r="E34" s="52">
        <f>B34/D34</f>
        <v>6979.4000953421237</v>
      </c>
      <c r="F34" s="51"/>
      <c r="G34" s="51"/>
      <c r="H34" s="35">
        <f>B15/C34</f>
        <v>1.1071542857142858</v>
      </c>
      <c r="I34" s="35"/>
      <c r="J34" s="35"/>
    </row>
    <row r="35" spans="1:10" s="36" customFormat="1" ht="15.75" x14ac:dyDescent="0.25">
      <c r="A35" s="57">
        <f>40.82*10.764</f>
        <v>439.38647999999995</v>
      </c>
      <c r="B35" s="58">
        <v>3392000</v>
      </c>
      <c r="C35" s="51">
        <f t="shared" si="2"/>
        <v>7719.8551944520468</v>
      </c>
      <c r="D35" s="51">
        <f>36.81*10.764</f>
        <v>396.22284000000002</v>
      </c>
      <c r="E35" s="52">
        <f>B35/D35</f>
        <v>8560.8391479905604</v>
      </c>
      <c r="F35" s="51"/>
      <c r="G35" s="51"/>
      <c r="H35" s="35">
        <f>B15/C35</f>
        <v>1.1010569221698112</v>
      </c>
      <c r="I35" s="35"/>
      <c r="J35" s="35"/>
    </row>
    <row r="36" spans="1:10" s="36" customFormat="1" ht="15.75" x14ac:dyDescent="0.25">
      <c r="A36" s="59"/>
      <c r="B36" s="56"/>
      <c r="C36" s="51" t="e">
        <f t="shared" si="2"/>
        <v>#DIV/0!</v>
      </c>
      <c r="D36" s="36">
        <v>658</v>
      </c>
      <c r="E36" s="52" t="e">
        <f>B15/C36</f>
        <v>#DIV/0!</v>
      </c>
      <c r="I36" s="35"/>
    </row>
    <row r="37" spans="1:10" s="36" customFormat="1" ht="15.75" x14ac:dyDescent="0.25">
      <c r="A37" s="59"/>
      <c r="B37" s="56"/>
      <c r="C37" s="51" t="e">
        <f t="shared" si="2"/>
        <v>#DIV/0!</v>
      </c>
      <c r="E37" s="52" t="e">
        <f>B15/C37</f>
        <v>#DIV/0!</v>
      </c>
    </row>
    <row r="38" spans="1:10" x14ac:dyDescent="0.25">
      <c r="C38" s="54" t="e">
        <f t="shared" si="2"/>
        <v>#DIV/0!</v>
      </c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M4" workbookViewId="0">
      <selection activeCell="X1" sqref="X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H4" workbookViewId="0">
      <selection activeCell="H4" sqref="H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2025-01-10T11:31:21Z</dcterms:modified>
</cp:coreProperties>
</file>