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Nehru Nagar Shiv Vaibhav\"/>
    </mc:Choice>
  </mc:AlternateContent>
  <xr:revisionPtr revIDLastSave="0" documentId="13_ncr:1_{C1AFEE34-A365-48DB-B359-E45153D81B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iv Vaibhav(Approved)" sheetId="57" r:id="rId1"/>
    <sheet name="Shiv Vaibhav(Approved) (Sale)" sheetId="83" r:id="rId2"/>
    <sheet name="Shiv Vaibhav(Approved) (Rehab)" sheetId="84" r:id="rId3"/>
    <sheet name="Shiv Vaibhav (Proposed Inve)" sheetId="82" r:id="rId4"/>
    <sheet name="Total" sheetId="79" r:id="rId5"/>
    <sheet name="Rera" sheetId="67" r:id="rId6"/>
    <sheet name="Typical Floor" sheetId="70" r:id="rId7"/>
    <sheet name="IGR" sheetId="80" r:id="rId8"/>
    <sheet name="RR" sheetId="81" r:id="rId9"/>
  </sheets>
  <definedNames>
    <definedName name="_xlnm._FilterDatabase" localSheetId="3" hidden="1">'Shiv Vaibhav (Proposed Inve)'!$D$3:$D$19</definedName>
    <definedName name="_xlnm._FilterDatabase" localSheetId="0" hidden="1">'Shiv Vaibhav(Approved)'!$O$1:$O$380</definedName>
    <definedName name="_xlnm._FilterDatabase" localSheetId="2" hidden="1">'Shiv Vaibhav(Approved) (Rehab)'!$O$1:$O$292</definedName>
    <definedName name="_xlnm._FilterDatabase" localSheetId="1" hidden="1">'Shiv Vaibhav(Approved) (Sale)'!$D$1:$D$340</definedName>
  </definedNames>
  <calcPr calcId="191029"/>
</workbook>
</file>

<file path=xl/calcChain.xml><?xml version="1.0" encoding="utf-8"?>
<calcChain xmlns="http://schemas.openxmlformats.org/spreadsheetml/2006/main">
  <c r="D5" i="79" l="1"/>
  <c r="E5" i="79"/>
  <c r="F5" i="79"/>
  <c r="G5" i="79"/>
  <c r="H5" i="79"/>
  <c r="I5" i="79"/>
  <c r="J5" i="79"/>
  <c r="J4" i="79"/>
  <c r="I4" i="79"/>
  <c r="H4" i="79"/>
  <c r="G4" i="79"/>
  <c r="F4" i="79"/>
  <c r="E4" i="79"/>
  <c r="J3" i="79"/>
  <c r="F3" i="79"/>
  <c r="E3" i="79"/>
  <c r="J2" i="79"/>
  <c r="I2" i="79"/>
  <c r="H2" i="79"/>
  <c r="G2" i="79"/>
  <c r="F2" i="79"/>
  <c r="E2" i="79"/>
  <c r="E91" i="83"/>
  <c r="F91" i="83"/>
  <c r="G91" i="83"/>
  <c r="D2" i="79"/>
  <c r="E131" i="57"/>
  <c r="F131" i="57"/>
  <c r="G131" i="57"/>
  <c r="H131" i="57"/>
  <c r="E43" i="84"/>
  <c r="F43" i="84"/>
  <c r="G43" i="84"/>
  <c r="H43" i="84"/>
  <c r="L42" i="84"/>
  <c r="K42" i="84"/>
  <c r="M42" i="84" s="1"/>
  <c r="H42" i="84"/>
  <c r="N42" i="84" s="1"/>
  <c r="G42" i="84"/>
  <c r="L41" i="84"/>
  <c r="K41" i="84"/>
  <c r="M41" i="84" s="1"/>
  <c r="G41" i="84"/>
  <c r="H41" i="84" s="1"/>
  <c r="N41" i="84" s="1"/>
  <c r="L40" i="84"/>
  <c r="K40" i="84"/>
  <c r="M40" i="84" s="1"/>
  <c r="G40" i="84"/>
  <c r="H40" i="84" s="1"/>
  <c r="N40" i="84" s="1"/>
  <c r="L39" i="84"/>
  <c r="K39" i="84"/>
  <c r="M39" i="84" s="1"/>
  <c r="G39" i="84"/>
  <c r="H39" i="84" s="1"/>
  <c r="N39" i="84" s="1"/>
  <c r="L38" i="84"/>
  <c r="K38" i="84"/>
  <c r="M38" i="84" s="1"/>
  <c r="G38" i="84"/>
  <c r="H38" i="84" s="1"/>
  <c r="N38" i="84" s="1"/>
  <c r="L37" i="84"/>
  <c r="K37" i="84"/>
  <c r="M37" i="84" s="1"/>
  <c r="G37" i="84"/>
  <c r="H37" i="84" s="1"/>
  <c r="N37" i="84" s="1"/>
  <c r="L36" i="84"/>
  <c r="K36" i="84"/>
  <c r="M36" i="84" s="1"/>
  <c r="G36" i="84"/>
  <c r="H36" i="84" s="1"/>
  <c r="N36" i="84" s="1"/>
  <c r="L35" i="84"/>
  <c r="K35" i="84"/>
  <c r="M35" i="84" s="1"/>
  <c r="G35" i="84"/>
  <c r="H35" i="84" s="1"/>
  <c r="N35" i="84" s="1"/>
  <c r="L34" i="84"/>
  <c r="K34" i="84"/>
  <c r="M34" i="84" s="1"/>
  <c r="G34" i="84"/>
  <c r="H34" i="84" s="1"/>
  <c r="N34" i="84" s="1"/>
  <c r="L33" i="84"/>
  <c r="K33" i="84"/>
  <c r="M33" i="84" s="1"/>
  <c r="G33" i="84"/>
  <c r="H33" i="84" s="1"/>
  <c r="N33" i="84" s="1"/>
  <c r="L32" i="84"/>
  <c r="K32" i="84"/>
  <c r="M32" i="84" s="1"/>
  <c r="G32" i="84"/>
  <c r="H32" i="84" s="1"/>
  <c r="N32" i="84" s="1"/>
  <c r="L31" i="84"/>
  <c r="K31" i="84"/>
  <c r="M31" i="84" s="1"/>
  <c r="G31" i="84"/>
  <c r="H31" i="84" s="1"/>
  <c r="N31" i="84" s="1"/>
  <c r="L30" i="84"/>
  <c r="K30" i="84"/>
  <c r="M30" i="84" s="1"/>
  <c r="G30" i="84"/>
  <c r="H30" i="84" s="1"/>
  <c r="N30" i="84" s="1"/>
  <c r="L29" i="84"/>
  <c r="K29" i="84"/>
  <c r="M29" i="84" s="1"/>
  <c r="G29" i="84"/>
  <c r="H29" i="84" s="1"/>
  <c r="N29" i="84" s="1"/>
  <c r="L28" i="84"/>
  <c r="K28" i="84"/>
  <c r="M28" i="84" s="1"/>
  <c r="H28" i="84"/>
  <c r="N28" i="84" s="1"/>
  <c r="G28" i="84"/>
  <c r="L27" i="84"/>
  <c r="K27" i="84"/>
  <c r="M27" i="84" s="1"/>
  <c r="G27" i="84"/>
  <c r="H27" i="84" s="1"/>
  <c r="N27" i="84" s="1"/>
  <c r="L26" i="84"/>
  <c r="K26" i="84"/>
  <c r="M26" i="84" s="1"/>
  <c r="G26" i="84"/>
  <c r="H26" i="84" s="1"/>
  <c r="N26" i="84" s="1"/>
  <c r="M25" i="84"/>
  <c r="L25" i="84"/>
  <c r="K25" i="84"/>
  <c r="G25" i="84"/>
  <c r="H25" i="84" s="1"/>
  <c r="N25" i="84" s="1"/>
  <c r="L24" i="84"/>
  <c r="K24" i="84"/>
  <c r="M24" i="84" s="1"/>
  <c r="G24" i="84"/>
  <c r="H24" i="84" s="1"/>
  <c r="N24" i="84" s="1"/>
  <c r="L23" i="84"/>
  <c r="K23" i="84"/>
  <c r="M23" i="84" s="1"/>
  <c r="G23" i="84"/>
  <c r="H23" i="84" s="1"/>
  <c r="N23" i="84" s="1"/>
  <c r="L22" i="84"/>
  <c r="K22" i="84"/>
  <c r="M22" i="84" s="1"/>
  <c r="G22" i="84"/>
  <c r="H22" i="84" s="1"/>
  <c r="N22" i="84" s="1"/>
  <c r="L21" i="84"/>
  <c r="K21" i="84"/>
  <c r="M21" i="84" s="1"/>
  <c r="G21" i="84"/>
  <c r="H21" i="84" s="1"/>
  <c r="N21" i="84" s="1"/>
  <c r="L20" i="84"/>
  <c r="K20" i="84"/>
  <c r="M20" i="84" s="1"/>
  <c r="G20" i="84"/>
  <c r="H20" i="84" s="1"/>
  <c r="N20" i="84" s="1"/>
  <c r="L19" i="84"/>
  <c r="K19" i="84"/>
  <c r="M19" i="84" s="1"/>
  <c r="G19" i="84"/>
  <c r="H19" i="84" s="1"/>
  <c r="N19" i="84" s="1"/>
  <c r="L18" i="84"/>
  <c r="K18" i="84"/>
  <c r="M18" i="84" s="1"/>
  <c r="G18" i="84"/>
  <c r="H18" i="84" s="1"/>
  <c r="N18" i="84" s="1"/>
  <c r="L17" i="84"/>
  <c r="K17" i="84"/>
  <c r="M17" i="84" s="1"/>
  <c r="G17" i="84"/>
  <c r="H17" i="84" s="1"/>
  <c r="N17" i="84" s="1"/>
  <c r="L16" i="84"/>
  <c r="K16" i="84"/>
  <c r="M16" i="84" s="1"/>
  <c r="G16" i="84"/>
  <c r="H16" i="84" s="1"/>
  <c r="N16" i="84" s="1"/>
  <c r="L15" i="84"/>
  <c r="K15" i="84"/>
  <c r="M15" i="84" s="1"/>
  <c r="G15" i="84"/>
  <c r="H15" i="84" s="1"/>
  <c r="N15" i="84" s="1"/>
  <c r="L14" i="84"/>
  <c r="K14" i="84"/>
  <c r="M14" i="84" s="1"/>
  <c r="G14" i="84"/>
  <c r="H14" i="84" s="1"/>
  <c r="N14" i="84" s="1"/>
  <c r="L13" i="84"/>
  <c r="K13" i="84"/>
  <c r="M13" i="84" s="1"/>
  <c r="G13" i="84"/>
  <c r="H13" i="84" s="1"/>
  <c r="N13" i="84" s="1"/>
  <c r="L12" i="84"/>
  <c r="K12" i="84"/>
  <c r="M12" i="84" s="1"/>
  <c r="H12" i="84"/>
  <c r="N12" i="84" s="1"/>
  <c r="G12" i="84"/>
  <c r="L11" i="84"/>
  <c r="K11" i="84"/>
  <c r="M11" i="84" s="1"/>
  <c r="G11" i="84"/>
  <c r="H11" i="84" s="1"/>
  <c r="N11" i="84" s="1"/>
  <c r="L10" i="84"/>
  <c r="K10" i="84"/>
  <c r="M10" i="84" s="1"/>
  <c r="G10" i="84"/>
  <c r="H10" i="84" s="1"/>
  <c r="N10" i="84" s="1"/>
  <c r="M9" i="84"/>
  <c r="L9" i="84"/>
  <c r="K9" i="84"/>
  <c r="G9" i="84"/>
  <c r="H9" i="84" s="1"/>
  <c r="N9" i="84" s="1"/>
  <c r="L8" i="84"/>
  <c r="K8" i="84"/>
  <c r="M8" i="84" s="1"/>
  <c r="G8" i="84"/>
  <c r="H8" i="84" s="1"/>
  <c r="L7" i="84"/>
  <c r="K7" i="84"/>
  <c r="M7" i="84" s="1"/>
  <c r="G7" i="84"/>
  <c r="H7" i="84" s="1"/>
  <c r="N7" i="84" s="1"/>
  <c r="L6" i="84"/>
  <c r="K6" i="84"/>
  <c r="M6" i="84" s="1"/>
  <c r="G6" i="84"/>
  <c r="H6" i="84" s="1"/>
  <c r="N6" i="84" s="1"/>
  <c r="L5" i="84"/>
  <c r="K5" i="84"/>
  <c r="M5" i="84" s="1"/>
  <c r="G5" i="84"/>
  <c r="H5" i="84" s="1"/>
  <c r="N5" i="84" s="1"/>
  <c r="I5" i="84"/>
  <c r="I6" i="84" s="1"/>
  <c r="I7" i="84" s="1"/>
  <c r="I8" i="84" s="1"/>
  <c r="I9" i="84" s="1"/>
  <c r="I10" i="84" s="1"/>
  <c r="I11" i="84" s="1"/>
  <c r="I12" i="84" s="1"/>
  <c r="I13" i="84" s="1"/>
  <c r="I14" i="84" s="1"/>
  <c r="I15" i="84" s="1"/>
  <c r="I16" i="84" s="1"/>
  <c r="I17" i="84" s="1"/>
  <c r="I18" i="84" s="1"/>
  <c r="I19" i="84" s="1"/>
  <c r="I20" i="84" s="1"/>
  <c r="I21" i="84" s="1"/>
  <c r="I22" i="84" s="1"/>
  <c r="I23" i="84" s="1"/>
  <c r="I24" i="84" s="1"/>
  <c r="I25" i="84" s="1"/>
  <c r="I26" i="84" s="1"/>
  <c r="I27" i="84" s="1"/>
  <c r="I28" i="84" s="1"/>
  <c r="I29" i="84" s="1"/>
  <c r="I30" i="84" s="1"/>
  <c r="I31" i="84" s="1"/>
  <c r="I32" i="84" s="1"/>
  <c r="L4" i="84"/>
  <c r="K4" i="84"/>
  <c r="M4" i="84" s="1"/>
  <c r="I4" i="84"/>
  <c r="G4" i="84"/>
  <c r="H4" i="84" s="1"/>
  <c r="N4" i="84" s="1"/>
  <c r="L3" i="84"/>
  <c r="K3" i="84"/>
  <c r="M3" i="84" s="1"/>
  <c r="G3" i="84"/>
  <c r="H3" i="84" s="1"/>
  <c r="G90" i="83"/>
  <c r="H90" i="83" s="1"/>
  <c r="N90" i="83" s="1"/>
  <c r="G89" i="83"/>
  <c r="H89" i="83" s="1"/>
  <c r="N89" i="83" s="1"/>
  <c r="G88" i="83"/>
  <c r="H88" i="83" s="1"/>
  <c r="N88" i="83" s="1"/>
  <c r="G87" i="83"/>
  <c r="H87" i="83" s="1"/>
  <c r="N87" i="83" s="1"/>
  <c r="G86" i="83"/>
  <c r="H86" i="83" s="1"/>
  <c r="N86" i="83" s="1"/>
  <c r="G85" i="83"/>
  <c r="H85" i="83" s="1"/>
  <c r="N85" i="83" s="1"/>
  <c r="G84" i="83"/>
  <c r="H84" i="83" s="1"/>
  <c r="N84" i="83" s="1"/>
  <c r="G83" i="83"/>
  <c r="H83" i="83" s="1"/>
  <c r="N83" i="83" s="1"/>
  <c r="G82" i="83"/>
  <c r="H82" i="83" s="1"/>
  <c r="N82" i="83" s="1"/>
  <c r="G81" i="83"/>
  <c r="H81" i="83" s="1"/>
  <c r="N81" i="83" s="1"/>
  <c r="G80" i="83"/>
  <c r="H80" i="83" s="1"/>
  <c r="N80" i="83" s="1"/>
  <c r="G79" i="83"/>
  <c r="H79" i="83" s="1"/>
  <c r="N79" i="83" s="1"/>
  <c r="G78" i="83"/>
  <c r="H78" i="83" s="1"/>
  <c r="N78" i="83" s="1"/>
  <c r="G77" i="83"/>
  <c r="H77" i="83" s="1"/>
  <c r="N77" i="83" s="1"/>
  <c r="G76" i="83"/>
  <c r="H76" i="83" s="1"/>
  <c r="N76" i="83" s="1"/>
  <c r="G75" i="83"/>
  <c r="H75" i="83" s="1"/>
  <c r="N75" i="83" s="1"/>
  <c r="G74" i="83"/>
  <c r="H74" i="83" s="1"/>
  <c r="N74" i="83" s="1"/>
  <c r="G73" i="83"/>
  <c r="H73" i="83" s="1"/>
  <c r="N73" i="83" s="1"/>
  <c r="G72" i="83"/>
  <c r="H72" i="83" s="1"/>
  <c r="N72" i="83" s="1"/>
  <c r="G71" i="83"/>
  <c r="H71" i="83" s="1"/>
  <c r="N71" i="83" s="1"/>
  <c r="G70" i="83"/>
  <c r="H70" i="83" s="1"/>
  <c r="N70" i="83" s="1"/>
  <c r="G69" i="83"/>
  <c r="H69" i="83" s="1"/>
  <c r="N69" i="83" s="1"/>
  <c r="G68" i="83"/>
  <c r="H68" i="83" s="1"/>
  <c r="N68" i="83" s="1"/>
  <c r="G67" i="83"/>
  <c r="H67" i="83" s="1"/>
  <c r="N67" i="83" s="1"/>
  <c r="G66" i="83"/>
  <c r="H66" i="83" s="1"/>
  <c r="N66" i="83" s="1"/>
  <c r="G65" i="83"/>
  <c r="H65" i="83" s="1"/>
  <c r="N65" i="83" s="1"/>
  <c r="G64" i="83"/>
  <c r="H64" i="83" s="1"/>
  <c r="N64" i="83" s="1"/>
  <c r="G63" i="83"/>
  <c r="H63" i="83" s="1"/>
  <c r="N63" i="83" s="1"/>
  <c r="G62" i="83"/>
  <c r="H62" i="83" s="1"/>
  <c r="N62" i="83" s="1"/>
  <c r="G61" i="83"/>
  <c r="H61" i="83" s="1"/>
  <c r="N61" i="83" s="1"/>
  <c r="G60" i="83"/>
  <c r="H60" i="83" s="1"/>
  <c r="N60" i="83" s="1"/>
  <c r="G59" i="83"/>
  <c r="H59" i="83" s="1"/>
  <c r="N59" i="83" s="1"/>
  <c r="G58" i="83"/>
  <c r="H58" i="83" s="1"/>
  <c r="N58" i="83" s="1"/>
  <c r="G57" i="83"/>
  <c r="H57" i="83" s="1"/>
  <c r="N57" i="83" s="1"/>
  <c r="G56" i="83"/>
  <c r="H56" i="83" s="1"/>
  <c r="N56" i="83" s="1"/>
  <c r="G55" i="83"/>
  <c r="H55" i="83" s="1"/>
  <c r="N55" i="83" s="1"/>
  <c r="G54" i="83"/>
  <c r="H54" i="83" s="1"/>
  <c r="N54" i="83" s="1"/>
  <c r="G53" i="83"/>
  <c r="H53" i="83" s="1"/>
  <c r="N53" i="83" s="1"/>
  <c r="G52" i="83"/>
  <c r="H52" i="83" s="1"/>
  <c r="N52" i="83" s="1"/>
  <c r="G51" i="83"/>
  <c r="H51" i="83" s="1"/>
  <c r="N51" i="83" s="1"/>
  <c r="G50" i="83"/>
  <c r="H50" i="83" s="1"/>
  <c r="N50" i="83" s="1"/>
  <c r="G49" i="83"/>
  <c r="H49" i="83" s="1"/>
  <c r="N49" i="83" s="1"/>
  <c r="G48" i="83"/>
  <c r="H48" i="83" s="1"/>
  <c r="N48" i="83" s="1"/>
  <c r="G47" i="83"/>
  <c r="H47" i="83" s="1"/>
  <c r="N47" i="83" s="1"/>
  <c r="G46" i="83"/>
  <c r="H46" i="83" s="1"/>
  <c r="N46" i="83" s="1"/>
  <c r="G45" i="83"/>
  <c r="H45" i="83" s="1"/>
  <c r="N45" i="83" s="1"/>
  <c r="G44" i="83"/>
  <c r="H44" i="83" s="1"/>
  <c r="N44" i="83" s="1"/>
  <c r="G43" i="83"/>
  <c r="H43" i="83" s="1"/>
  <c r="N43" i="83" s="1"/>
  <c r="G42" i="83"/>
  <c r="H42" i="83" s="1"/>
  <c r="N42" i="83" s="1"/>
  <c r="G41" i="83"/>
  <c r="H41" i="83" s="1"/>
  <c r="N41" i="83" s="1"/>
  <c r="G40" i="83"/>
  <c r="G39" i="83"/>
  <c r="G38" i="83"/>
  <c r="H38" i="83" s="1"/>
  <c r="N38" i="83" s="1"/>
  <c r="G37" i="83"/>
  <c r="H37" i="83" s="1"/>
  <c r="N37" i="83" s="1"/>
  <c r="G36" i="83"/>
  <c r="G35" i="83"/>
  <c r="G34" i="83"/>
  <c r="H34" i="83" s="1"/>
  <c r="N34" i="83" s="1"/>
  <c r="G33" i="83"/>
  <c r="H33" i="83" s="1"/>
  <c r="N33" i="83" s="1"/>
  <c r="G32" i="83"/>
  <c r="G31" i="83"/>
  <c r="G30" i="83"/>
  <c r="H30" i="83" s="1"/>
  <c r="N30" i="83" s="1"/>
  <c r="G29" i="83"/>
  <c r="H29" i="83" s="1"/>
  <c r="N29" i="83" s="1"/>
  <c r="G28" i="83"/>
  <c r="H28" i="83" s="1"/>
  <c r="N28" i="83" s="1"/>
  <c r="G27" i="83"/>
  <c r="H27" i="83" s="1"/>
  <c r="N27" i="83" s="1"/>
  <c r="G26" i="83"/>
  <c r="H26" i="83" s="1"/>
  <c r="N26" i="83" s="1"/>
  <c r="G25" i="83"/>
  <c r="H25" i="83" s="1"/>
  <c r="N25" i="83" s="1"/>
  <c r="G24" i="83"/>
  <c r="H24" i="83" s="1"/>
  <c r="N24" i="83" s="1"/>
  <c r="G23" i="83"/>
  <c r="H23" i="83" s="1"/>
  <c r="N23" i="83" s="1"/>
  <c r="G22" i="83"/>
  <c r="H22" i="83" s="1"/>
  <c r="N22" i="83" s="1"/>
  <c r="G21" i="83"/>
  <c r="H21" i="83" s="1"/>
  <c r="N21" i="83" s="1"/>
  <c r="G20" i="83"/>
  <c r="H20" i="83" s="1"/>
  <c r="N20" i="83" s="1"/>
  <c r="G19" i="83"/>
  <c r="H19" i="83" s="1"/>
  <c r="N19" i="83" s="1"/>
  <c r="G18" i="83"/>
  <c r="H18" i="83" s="1"/>
  <c r="N18" i="83" s="1"/>
  <c r="G17" i="83"/>
  <c r="H17" i="83" s="1"/>
  <c r="N17" i="83" s="1"/>
  <c r="G16" i="83"/>
  <c r="H16" i="83" s="1"/>
  <c r="N16" i="83" s="1"/>
  <c r="G15" i="83"/>
  <c r="H15" i="83" s="1"/>
  <c r="N15" i="83" s="1"/>
  <c r="G14" i="83"/>
  <c r="H14" i="83" s="1"/>
  <c r="N14" i="83" s="1"/>
  <c r="G13" i="83"/>
  <c r="H13" i="83" s="1"/>
  <c r="N13" i="83" s="1"/>
  <c r="G12" i="83"/>
  <c r="H12" i="83" s="1"/>
  <c r="N12" i="83" s="1"/>
  <c r="G11" i="83"/>
  <c r="H11" i="83" s="1"/>
  <c r="N11" i="83" s="1"/>
  <c r="G10" i="83"/>
  <c r="H10" i="83" s="1"/>
  <c r="N10" i="83" s="1"/>
  <c r="G9" i="83"/>
  <c r="H9" i="83" s="1"/>
  <c r="N9" i="83" s="1"/>
  <c r="G8" i="83"/>
  <c r="H8" i="83" s="1"/>
  <c r="N8" i="83" s="1"/>
  <c r="G7" i="83"/>
  <c r="G6" i="83"/>
  <c r="H6" i="83" s="1"/>
  <c r="N6" i="83" s="1"/>
  <c r="G5" i="83"/>
  <c r="H5" i="83" s="1"/>
  <c r="N5" i="83" s="1"/>
  <c r="G4" i="83"/>
  <c r="H4" i="83" s="1"/>
  <c r="N4" i="83" s="1"/>
  <c r="G3" i="83"/>
  <c r="I3" i="82"/>
  <c r="G3" i="82"/>
  <c r="E19" i="82"/>
  <c r="F18" i="82"/>
  <c r="L18" i="82" s="1"/>
  <c r="F17" i="82"/>
  <c r="L17" i="82" s="1"/>
  <c r="F16" i="82"/>
  <c r="L16" i="82" s="1"/>
  <c r="F15" i="82"/>
  <c r="L15" i="82" s="1"/>
  <c r="F14" i="82"/>
  <c r="L14" i="82" s="1"/>
  <c r="F13" i="82"/>
  <c r="L13" i="82" s="1"/>
  <c r="F12" i="82"/>
  <c r="L12" i="82" s="1"/>
  <c r="F11" i="82"/>
  <c r="L11" i="82" s="1"/>
  <c r="F10" i="82"/>
  <c r="L10" i="82" s="1"/>
  <c r="F9" i="82"/>
  <c r="L9" i="82" s="1"/>
  <c r="F8" i="82"/>
  <c r="L8" i="82" s="1"/>
  <c r="F7" i="82"/>
  <c r="L7" i="82" s="1"/>
  <c r="F6" i="82"/>
  <c r="L6" i="82" s="1"/>
  <c r="F5" i="82"/>
  <c r="L5" i="82" s="1"/>
  <c r="F4" i="82"/>
  <c r="L4" i="82" s="1"/>
  <c r="L3" i="82"/>
  <c r="F3" i="82"/>
  <c r="K3" i="57"/>
  <c r="G4" i="57"/>
  <c r="H4" i="57" s="1"/>
  <c r="N4" i="57" s="1"/>
  <c r="G5" i="57"/>
  <c r="H5" i="57" s="1"/>
  <c r="N5" i="57" s="1"/>
  <c r="G6" i="57"/>
  <c r="H6" i="57" s="1"/>
  <c r="N6" i="57" s="1"/>
  <c r="G7" i="57"/>
  <c r="H7" i="57" s="1"/>
  <c r="N7" i="57" s="1"/>
  <c r="G8" i="57"/>
  <c r="G9" i="57"/>
  <c r="H9" i="57" s="1"/>
  <c r="N9" i="57" s="1"/>
  <c r="G10" i="57"/>
  <c r="H10" i="57" s="1"/>
  <c r="N10" i="57" s="1"/>
  <c r="G11" i="57"/>
  <c r="H11" i="57" s="1"/>
  <c r="N11" i="57" s="1"/>
  <c r="G12" i="57"/>
  <c r="G13" i="57"/>
  <c r="H13" i="57" s="1"/>
  <c r="N13" i="57" s="1"/>
  <c r="G14" i="57"/>
  <c r="H14" i="57" s="1"/>
  <c r="N14" i="57" s="1"/>
  <c r="G15" i="57"/>
  <c r="H15" i="57" s="1"/>
  <c r="N15" i="57" s="1"/>
  <c r="G16" i="57"/>
  <c r="H16" i="57" s="1"/>
  <c r="N16" i="57" s="1"/>
  <c r="G17" i="57"/>
  <c r="H17" i="57" s="1"/>
  <c r="N17" i="57" s="1"/>
  <c r="G18" i="57"/>
  <c r="H18" i="57" s="1"/>
  <c r="N18" i="57" s="1"/>
  <c r="G19" i="57"/>
  <c r="H19" i="57" s="1"/>
  <c r="N19" i="57" s="1"/>
  <c r="G20" i="57"/>
  <c r="G21" i="57"/>
  <c r="H21" i="57" s="1"/>
  <c r="N21" i="57" s="1"/>
  <c r="G22" i="57"/>
  <c r="H22" i="57" s="1"/>
  <c r="N22" i="57" s="1"/>
  <c r="G23" i="57"/>
  <c r="H23" i="57" s="1"/>
  <c r="N23" i="57" s="1"/>
  <c r="G24" i="57"/>
  <c r="H24" i="57" s="1"/>
  <c r="N24" i="57" s="1"/>
  <c r="G25" i="57"/>
  <c r="H25" i="57" s="1"/>
  <c r="N25" i="57" s="1"/>
  <c r="G26" i="57"/>
  <c r="H26" i="57" s="1"/>
  <c r="N26" i="57" s="1"/>
  <c r="G27" i="57"/>
  <c r="H27" i="57" s="1"/>
  <c r="N27" i="57" s="1"/>
  <c r="G28" i="57"/>
  <c r="G29" i="57"/>
  <c r="H29" i="57" s="1"/>
  <c r="N29" i="57" s="1"/>
  <c r="G30" i="57"/>
  <c r="H30" i="57" s="1"/>
  <c r="N30" i="57" s="1"/>
  <c r="G31" i="57"/>
  <c r="H31" i="57" s="1"/>
  <c r="N31" i="57" s="1"/>
  <c r="G32" i="57"/>
  <c r="G33" i="57"/>
  <c r="H33" i="57" s="1"/>
  <c r="N33" i="57" s="1"/>
  <c r="G34" i="57"/>
  <c r="H34" i="57" s="1"/>
  <c r="N34" i="57" s="1"/>
  <c r="G35" i="57"/>
  <c r="H35" i="57" s="1"/>
  <c r="N35" i="57" s="1"/>
  <c r="G36" i="57"/>
  <c r="H36" i="57" s="1"/>
  <c r="N36" i="57" s="1"/>
  <c r="G37" i="57"/>
  <c r="H37" i="57" s="1"/>
  <c r="N37" i="57" s="1"/>
  <c r="G38" i="57"/>
  <c r="H38" i="57" s="1"/>
  <c r="N38" i="57" s="1"/>
  <c r="G39" i="57"/>
  <c r="H39" i="57" s="1"/>
  <c r="N39" i="57" s="1"/>
  <c r="G40" i="57"/>
  <c r="H40" i="57" s="1"/>
  <c r="N40" i="57" s="1"/>
  <c r="G41" i="57"/>
  <c r="H41" i="57" s="1"/>
  <c r="N41" i="57" s="1"/>
  <c r="G42" i="57"/>
  <c r="H42" i="57" s="1"/>
  <c r="N42" i="57" s="1"/>
  <c r="G43" i="57"/>
  <c r="H43" i="57" s="1"/>
  <c r="N43" i="57" s="1"/>
  <c r="G44" i="57"/>
  <c r="H44" i="57" s="1"/>
  <c r="N44" i="57" s="1"/>
  <c r="G45" i="57"/>
  <c r="H45" i="57" s="1"/>
  <c r="N45" i="57" s="1"/>
  <c r="G46" i="57"/>
  <c r="H46" i="57" s="1"/>
  <c r="N46" i="57" s="1"/>
  <c r="G47" i="57"/>
  <c r="H47" i="57" s="1"/>
  <c r="N47" i="57" s="1"/>
  <c r="G48" i="57"/>
  <c r="G49" i="57"/>
  <c r="G50" i="57"/>
  <c r="H50" i="57" s="1"/>
  <c r="N50" i="57" s="1"/>
  <c r="G51" i="57"/>
  <c r="H51" i="57" s="1"/>
  <c r="N51" i="57" s="1"/>
  <c r="G52" i="57"/>
  <c r="G53" i="57"/>
  <c r="H53" i="57" s="1"/>
  <c r="N53" i="57" s="1"/>
  <c r="G54" i="57"/>
  <c r="H54" i="57" s="1"/>
  <c r="N54" i="57" s="1"/>
  <c r="G55" i="57"/>
  <c r="H55" i="57" s="1"/>
  <c r="N55" i="57" s="1"/>
  <c r="G56" i="57"/>
  <c r="G57" i="57"/>
  <c r="H57" i="57" s="1"/>
  <c r="N57" i="57" s="1"/>
  <c r="G58" i="57"/>
  <c r="H58" i="57" s="1"/>
  <c r="N58" i="57" s="1"/>
  <c r="G59" i="57"/>
  <c r="H59" i="57" s="1"/>
  <c r="N59" i="57" s="1"/>
  <c r="G60" i="57"/>
  <c r="H60" i="57" s="1"/>
  <c r="N60" i="57" s="1"/>
  <c r="G61" i="57"/>
  <c r="H61" i="57" s="1"/>
  <c r="N61" i="57" s="1"/>
  <c r="G62" i="57"/>
  <c r="H62" i="57" s="1"/>
  <c r="N62" i="57" s="1"/>
  <c r="G63" i="57"/>
  <c r="H63" i="57" s="1"/>
  <c r="N63" i="57" s="1"/>
  <c r="G64" i="57"/>
  <c r="G65" i="57"/>
  <c r="H65" i="57" s="1"/>
  <c r="N65" i="57" s="1"/>
  <c r="G66" i="57"/>
  <c r="H66" i="57" s="1"/>
  <c r="N66" i="57" s="1"/>
  <c r="G67" i="57"/>
  <c r="H67" i="57" s="1"/>
  <c r="N67" i="57" s="1"/>
  <c r="G68" i="57"/>
  <c r="G69" i="57"/>
  <c r="H69" i="57" s="1"/>
  <c r="N69" i="57" s="1"/>
  <c r="G70" i="57"/>
  <c r="H70" i="57" s="1"/>
  <c r="N70" i="57" s="1"/>
  <c r="G71" i="57"/>
  <c r="H71" i="57" s="1"/>
  <c r="N71" i="57" s="1"/>
  <c r="G72" i="57"/>
  <c r="G73" i="57"/>
  <c r="H73" i="57" s="1"/>
  <c r="N73" i="57" s="1"/>
  <c r="G74" i="57"/>
  <c r="H74" i="57" s="1"/>
  <c r="N74" i="57" s="1"/>
  <c r="G75" i="57"/>
  <c r="H75" i="57" s="1"/>
  <c r="N75" i="57" s="1"/>
  <c r="G76" i="57"/>
  <c r="H76" i="57" s="1"/>
  <c r="N76" i="57" s="1"/>
  <c r="G77" i="57"/>
  <c r="H77" i="57" s="1"/>
  <c r="N77" i="57" s="1"/>
  <c r="G78" i="57"/>
  <c r="H78" i="57" s="1"/>
  <c r="N78" i="57" s="1"/>
  <c r="G79" i="57"/>
  <c r="H79" i="57" s="1"/>
  <c r="N79" i="57" s="1"/>
  <c r="G80" i="57"/>
  <c r="G81" i="57"/>
  <c r="H81" i="57" s="1"/>
  <c r="N81" i="57" s="1"/>
  <c r="G82" i="57"/>
  <c r="H82" i="57" s="1"/>
  <c r="N82" i="57" s="1"/>
  <c r="G83" i="57"/>
  <c r="H83" i="57" s="1"/>
  <c r="N83" i="57" s="1"/>
  <c r="G84" i="57"/>
  <c r="G85" i="57"/>
  <c r="H85" i="57" s="1"/>
  <c r="N85" i="57" s="1"/>
  <c r="G86" i="57"/>
  <c r="H86" i="57" s="1"/>
  <c r="N86" i="57" s="1"/>
  <c r="G87" i="57"/>
  <c r="H87" i="57" s="1"/>
  <c r="N87" i="57" s="1"/>
  <c r="G88" i="57"/>
  <c r="H88" i="57" s="1"/>
  <c r="N88" i="57" s="1"/>
  <c r="G89" i="57"/>
  <c r="H89" i="57" s="1"/>
  <c r="N89" i="57" s="1"/>
  <c r="G90" i="57"/>
  <c r="H90" i="57" s="1"/>
  <c r="N90" i="57" s="1"/>
  <c r="G91" i="57"/>
  <c r="H91" i="57" s="1"/>
  <c r="N91" i="57" s="1"/>
  <c r="G92" i="57"/>
  <c r="G93" i="57"/>
  <c r="G94" i="57"/>
  <c r="H94" i="57" s="1"/>
  <c r="N94" i="57" s="1"/>
  <c r="G95" i="57"/>
  <c r="H95" i="57" s="1"/>
  <c r="N95" i="57" s="1"/>
  <c r="G96" i="57"/>
  <c r="G97" i="57"/>
  <c r="H97" i="57" s="1"/>
  <c r="N97" i="57" s="1"/>
  <c r="G98" i="57"/>
  <c r="H98" i="57" s="1"/>
  <c r="N98" i="57" s="1"/>
  <c r="G99" i="57"/>
  <c r="H99" i="57" s="1"/>
  <c r="N99" i="57" s="1"/>
  <c r="G100" i="57"/>
  <c r="G101" i="57"/>
  <c r="H101" i="57" s="1"/>
  <c r="N101" i="57" s="1"/>
  <c r="G102" i="57"/>
  <c r="H102" i="57" s="1"/>
  <c r="N102" i="57" s="1"/>
  <c r="G103" i="57"/>
  <c r="H103" i="57" s="1"/>
  <c r="N103" i="57" s="1"/>
  <c r="G104" i="57"/>
  <c r="H104" i="57" s="1"/>
  <c r="N104" i="57" s="1"/>
  <c r="G105" i="57"/>
  <c r="H105" i="57" s="1"/>
  <c r="N105" i="57" s="1"/>
  <c r="G106" i="57"/>
  <c r="H106" i="57" s="1"/>
  <c r="N106" i="57" s="1"/>
  <c r="G107" i="57"/>
  <c r="H107" i="57" s="1"/>
  <c r="N107" i="57" s="1"/>
  <c r="G108" i="57"/>
  <c r="G109" i="57"/>
  <c r="G110" i="57"/>
  <c r="H110" i="57" s="1"/>
  <c r="N110" i="57" s="1"/>
  <c r="G111" i="57"/>
  <c r="H111" i="57" s="1"/>
  <c r="N111" i="57" s="1"/>
  <c r="G112" i="57"/>
  <c r="G113" i="57"/>
  <c r="H113" i="57" s="1"/>
  <c r="N113" i="57" s="1"/>
  <c r="G114" i="57"/>
  <c r="H114" i="57" s="1"/>
  <c r="N114" i="57" s="1"/>
  <c r="G115" i="57"/>
  <c r="H115" i="57" s="1"/>
  <c r="N115" i="57" s="1"/>
  <c r="G116" i="57"/>
  <c r="G117" i="57"/>
  <c r="H117" i="57" s="1"/>
  <c r="N117" i="57" s="1"/>
  <c r="G118" i="57"/>
  <c r="H118" i="57" s="1"/>
  <c r="N118" i="57" s="1"/>
  <c r="G119" i="57"/>
  <c r="H119" i="57" s="1"/>
  <c r="N119" i="57" s="1"/>
  <c r="G120" i="57"/>
  <c r="H120" i="57" s="1"/>
  <c r="N120" i="57" s="1"/>
  <c r="G121" i="57"/>
  <c r="H121" i="57" s="1"/>
  <c r="N121" i="57" s="1"/>
  <c r="G122" i="57"/>
  <c r="H122" i="57" s="1"/>
  <c r="N122" i="57" s="1"/>
  <c r="G123" i="57"/>
  <c r="H123" i="57" s="1"/>
  <c r="N123" i="57" s="1"/>
  <c r="G124" i="57"/>
  <c r="G125" i="57"/>
  <c r="H125" i="57" s="1"/>
  <c r="N125" i="57" s="1"/>
  <c r="G126" i="57"/>
  <c r="H126" i="57" s="1"/>
  <c r="N126" i="57" s="1"/>
  <c r="G127" i="57"/>
  <c r="H127" i="57" s="1"/>
  <c r="N127" i="57" s="1"/>
  <c r="G128" i="57"/>
  <c r="G129" i="57"/>
  <c r="H129" i="57" s="1"/>
  <c r="N129" i="57" s="1"/>
  <c r="G130" i="57"/>
  <c r="H130" i="57" s="1"/>
  <c r="N130" i="57" s="1"/>
  <c r="H8" i="57"/>
  <c r="N8" i="57" s="1"/>
  <c r="H28" i="57"/>
  <c r="N28" i="57" s="1"/>
  <c r="H32" i="57"/>
  <c r="N32" i="57" s="1"/>
  <c r="H48" i="57"/>
  <c r="N48" i="57" s="1"/>
  <c r="H52" i="57"/>
  <c r="N52" i="57" s="1"/>
  <c r="H56" i="57"/>
  <c r="N56" i="57" s="1"/>
  <c r="H64" i="57"/>
  <c r="N64" i="57" s="1"/>
  <c r="H68" i="57"/>
  <c r="N68" i="57" s="1"/>
  <c r="H72" i="57"/>
  <c r="N72" i="57" s="1"/>
  <c r="H80" i="57"/>
  <c r="N80" i="57" s="1"/>
  <c r="H93" i="57"/>
  <c r="N93" i="57" s="1"/>
  <c r="H100" i="57"/>
  <c r="N100" i="57" s="1"/>
  <c r="H108" i="57"/>
  <c r="N108" i="57" s="1"/>
  <c r="H112" i="57"/>
  <c r="N112" i="57" s="1"/>
  <c r="H116" i="57"/>
  <c r="N116" i="57" s="1"/>
  <c r="H124" i="57"/>
  <c r="N124" i="57" s="1"/>
  <c r="H128" i="57"/>
  <c r="N128" i="57" s="1"/>
  <c r="G3" i="57"/>
  <c r="H3" i="57" s="1"/>
  <c r="D4" i="80"/>
  <c r="D5" i="80"/>
  <c r="D6" i="80"/>
  <c r="D7" i="80"/>
  <c r="D3" i="80"/>
  <c r="N3" i="70"/>
  <c r="N4" i="70"/>
  <c r="N5" i="70"/>
  <c r="N6" i="70"/>
  <c r="N7" i="70"/>
  <c r="N8" i="70"/>
  <c r="N9" i="70"/>
  <c r="N2" i="70"/>
  <c r="I4" i="57"/>
  <c r="N19" i="70"/>
  <c r="N18" i="70"/>
  <c r="N16" i="70"/>
  <c r="N15" i="70"/>
  <c r="N14" i="70"/>
  <c r="N13" i="70"/>
  <c r="N12" i="70"/>
  <c r="O18" i="70"/>
  <c r="N17" i="70"/>
  <c r="L19" i="70"/>
  <c r="O19" i="70" s="1"/>
  <c r="L18" i="70"/>
  <c r="L17" i="70"/>
  <c r="O17" i="70" s="1"/>
  <c r="L16" i="70"/>
  <c r="O16" i="70" s="1"/>
  <c r="L15" i="70"/>
  <c r="O15" i="70" s="1"/>
  <c r="L14" i="70"/>
  <c r="O14" i="70" s="1"/>
  <c r="L13" i="70"/>
  <c r="O13" i="70" s="1"/>
  <c r="L12" i="70"/>
  <c r="O12" i="70" s="1"/>
  <c r="G6" i="80"/>
  <c r="G3" i="80"/>
  <c r="G5" i="80"/>
  <c r="G7" i="80"/>
  <c r="G8" i="80"/>
  <c r="G9" i="80"/>
  <c r="G10" i="80"/>
  <c r="G11" i="80"/>
  <c r="G12" i="80"/>
  <c r="G13" i="80"/>
  <c r="G14" i="80"/>
  <c r="G15" i="80"/>
  <c r="G16" i="80"/>
  <c r="G4" i="80"/>
  <c r="H7" i="70"/>
  <c r="L9" i="70"/>
  <c r="L8" i="70"/>
  <c r="L7" i="70"/>
  <c r="L6" i="70"/>
  <c r="L5" i="70"/>
  <c r="L4" i="70"/>
  <c r="L3" i="70"/>
  <c r="L2" i="70"/>
  <c r="G19" i="70"/>
  <c r="G18" i="70"/>
  <c r="G17" i="70"/>
  <c r="G16" i="70"/>
  <c r="G15" i="70"/>
  <c r="G14" i="70"/>
  <c r="G13" i="70"/>
  <c r="G12" i="70"/>
  <c r="G3" i="70"/>
  <c r="G4" i="70"/>
  <c r="G5" i="70"/>
  <c r="G6" i="70"/>
  <c r="G7" i="70"/>
  <c r="G8" i="70"/>
  <c r="G9" i="70"/>
  <c r="G2" i="70"/>
  <c r="E19" i="70"/>
  <c r="E18" i="70"/>
  <c r="E17" i="70"/>
  <c r="E16" i="70"/>
  <c r="E15" i="70"/>
  <c r="E14" i="70"/>
  <c r="E13" i="70"/>
  <c r="E12" i="70"/>
  <c r="E3" i="70"/>
  <c r="H3" i="70" s="1"/>
  <c r="E4" i="70"/>
  <c r="H4" i="70" s="1"/>
  <c r="E5" i="70"/>
  <c r="H5" i="70" s="1"/>
  <c r="E6" i="70"/>
  <c r="H6" i="70" s="1"/>
  <c r="E7" i="70"/>
  <c r="E8" i="70"/>
  <c r="H8" i="70" s="1"/>
  <c r="E9" i="70"/>
  <c r="H9" i="70" s="1"/>
  <c r="E2" i="70"/>
  <c r="H2" i="70" s="1"/>
  <c r="F15" i="67"/>
  <c r="F16" i="67"/>
  <c r="F17" i="67"/>
  <c r="F14" i="67"/>
  <c r="G18" i="67"/>
  <c r="J7" i="79"/>
  <c r="I3" i="79"/>
  <c r="H3" i="79"/>
  <c r="G3" i="79"/>
  <c r="I13" i="80"/>
  <c r="L13" i="80"/>
  <c r="I15" i="80"/>
  <c r="I14" i="80"/>
  <c r="I12" i="80"/>
  <c r="L12" i="80"/>
  <c r="L11" i="80"/>
  <c r="L8" i="80"/>
  <c r="M8" i="80" s="1"/>
  <c r="L9" i="80"/>
  <c r="M9" i="80" s="1"/>
  <c r="L10" i="80"/>
  <c r="M10" i="80" s="1"/>
  <c r="I11" i="80"/>
  <c r="I10" i="80"/>
  <c r="L4" i="80"/>
  <c r="M4" i="80" s="1"/>
  <c r="L5" i="80"/>
  <c r="M5" i="80" s="1"/>
  <c r="L6" i="80"/>
  <c r="M6" i="80" s="1"/>
  <c r="L7" i="80"/>
  <c r="I4" i="80"/>
  <c r="I5" i="80"/>
  <c r="I6" i="80"/>
  <c r="I8" i="80"/>
  <c r="I9" i="80"/>
  <c r="I3" i="80"/>
  <c r="L3" i="80"/>
  <c r="L19" i="82" l="1"/>
  <c r="J3" i="83"/>
  <c r="H3" i="83"/>
  <c r="N3" i="83" s="1"/>
  <c r="J7" i="83"/>
  <c r="L7" i="83" s="1"/>
  <c r="H7" i="83"/>
  <c r="N7" i="83" s="1"/>
  <c r="J4" i="83"/>
  <c r="J8" i="83"/>
  <c r="K8" i="83" s="1"/>
  <c r="M8" i="83" s="1"/>
  <c r="N3" i="84"/>
  <c r="Q3" i="84"/>
  <c r="N8" i="84"/>
  <c r="J9" i="83"/>
  <c r="L8" i="83"/>
  <c r="K4" i="83"/>
  <c r="M4" i="83" s="1"/>
  <c r="L4" i="83"/>
  <c r="K3" i="83"/>
  <c r="M3" i="83" s="1"/>
  <c r="L3" i="83"/>
  <c r="J5" i="83"/>
  <c r="J6" i="83"/>
  <c r="H31" i="83"/>
  <c r="N31" i="83" s="1"/>
  <c r="H32" i="83"/>
  <c r="N32" i="83" s="1"/>
  <c r="H39" i="83"/>
  <c r="N39" i="83" s="1"/>
  <c r="H40" i="83"/>
  <c r="N40" i="83" s="1"/>
  <c r="H35" i="83"/>
  <c r="N35" i="83" s="1"/>
  <c r="H36" i="83"/>
  <c r="N36" i="83" s="1"/>
  <c r="F19" i="82"/>
  <c r="K4" i="57"/>
  <c r="M4" i="57" s="1"/>
  <c r="L4" i="57"/>
  <c r="H109" i="57"/>
  <c r="N109" i="57" s="1"/>
  <c r="H96" i="57"/>
  <c r="N96" i="57" s="1"/>
  <c r="H92" i="57"/>
  <c r="N92" i="57" s="1"/>
  <c r="H84" i="57"/>
  <c r="N84" i="57" s="1"/>
  <c r="H49" i="57"/>
  <c r="N49" i="57" s="1"/>
  <c r="H20" i="57"/>
  <c r="N20" i="57" s="1"/>
  <c r="H12" i="57"/>
  <c r="N12" i="57" s="1"/>
  <c r="I5" i="57"/>
  <c r="J5" i="57" s="1"/>
  <c r="M7" i="80"/>
  <c r="I7" i="80"/>
  <c r="M3" i="80"/>
  <c r="K7" i="83" l="1"/>
  <c r="M7" i="83" s="1"/>
  <c r="N43" i="84"/>
  <c r="I33" i="84"/>
  <c r="I34" i="84" s="1"/>
  <c r="J10" i="83"/>
  <c r="N91" i="83"/>
  <c r="L6" i="83"/>
  <c r="K6" i="83"/>
  <c r="M6" i="83" s="1"/>
  <c r="H91" i="83"/>
  <c r="L5" i="83"/>
  <c r="K5" i="83"/>
  <c r="L9" i="83"/>
  <c r="K9" i="83"/>
  <c r="M9" i="83" s="1"/>
  <c r="K5" i="57"/>
  <c r="M5" i="57" s="1"/>
  <c r="L5" i="57"/>
  <c r="I6" i="57"/>
  <c r="J6" i="57" s="1"/>
  <c r="M5" i="83" l="1"/>
  <c r="L10" i="83"/>
  <c r="K10" i="83"/>
  <c r="M10" i="83" s="1"/>
  <c r="J11" i="83"/>
  <c r="L6" i="57"/>
  <c r="K6" i="57"/>
  <c r="M6" i="57" s="1"/>
  <c r="I7" i="57"/>
  <c r="L3" i="57"/>
  <c r="I35" i="84" l="1"/>
  <c r="I36" i="84" s="1"/>
  <c r="K11" i="83"/>
  <c r="M11" i="83" s="1"/>
  <c r="L11" i="83"/>
  <c r="J12" i="83"/>
  <c r="K7" i="57"/>
  <c r="M7" i="57" s="1"/>
  <c r="L7" i="57"/>
  <c r="I8" i="57"/>
  <c r="M3" i="57"/>
  <c r="J13" i="83" l="1"/>
  <c r="K12" i="83"/>
  <c r="L12" i="83"/>
  <c r="K8" i="57"/>
  <c r="M8" i="57" s="1"/>
  <c r="L8" i="57"/>
  <c r="I9" i="57"/>
  <c r="J9" i="57" s="1"/>
  <c r="N3" i="57"/>
  <c r="N131" i="57" s="1"/>
  <c r="I20" i="80"/>
  <c r="I37" i="84" l="1"/>
  <c r="I38" i="84" s="1"/>
  <c r="M12" i="83"/>
  <c r="L13" i="83"/>
  <c r="K13" i="83"/>
  <c r="M13" i="83" s="1"/>
  <c r="J14" i="83"/>
  <c r="L9" i="57"/>
  <c r="K9" i="57"/>
  <c r="M9" i="57" s="1"/>
  <c r="I10" i="57"/>
  <c r="J10" i="57" s="1"/>
  <c r="M20" i="80"/>
  <c r="L14" i="83" l="1"/>
  <c r="K14" i="83"/>
  <c r="M14" i="83" s="1"/>
  <c r="J15" i="83"/>
  <c r="L10" i="57"/>
  <c r="K10" i="57"/>
  <c r="M10" i="57" s="1"/>
  <c r="I11" i="57"/>
  <c r="I39" i="84" l="1"/>
  <c r="I40" i="84" s="1"/>
  <c r="J16" i="83"/>
  <c r="K15" i="83"/>
  <c r="M15" i="83" s="1"/>
  <c r="L15" i="83"/>
  <c r="K11" i="57"/>
  <c r="M11" i="57" s="1"/>
  <c r="L11" i="57"/>
  <c r="I12" i="57"/>
  <c r="K16" i="83" l="1"/>
  <c r="M16" i="83" s="1"/>
  <c r="L16" i="83"/>
  <c r="J17" i="83"/>
  <c r="L12" i="57"/>
  <c r="K12" i="57"/>
  <c r="M12" i="57" s="1"/>
  <c r="I13" i="57"/>
  <c r="J13" i="57" s="1"/>
  <c r="I41" i="84" l="1"/>
  <c r="I42" i="84" s="1"/>
  <c r="K17" i="83"/>
  <c r="M17" i="83" s="1"/>
  <c r="L17" i="83"/>
  <c r="J18" i="83"/>
  <c r="K13" i="57"/>
  <c r="M13" i="57" s="1"/>
  <c r="L13" i="57"/>
  <c r="Q3" i="57"/>
  <c r="I14" i="57"/>
  <c r="J14" i="57" s="1"/>
  <c r="J19" i="83" l="1"/>
  <c r="K18" i="83"/>
  <c r="M18" i="83" s="1"/>
  <c r="L18" i="83"/>
  <c r="L14" i="57"/>
  <c r="K14" i="57"/>
  <c r="M14" i="57" s="1"/>
  <c r="I15" i="57"/>
  <c r="K19" i="83" l="1"/>
  <c r="M19" i="83" s="1"/>
  <c r="L19" i="83"/>
  <c r="J20" i="83"/>
  <c r="K15" i="57"/>
  <c r="M15" i="57" s="1"/>
  <c r="L15" i="57"/>
  <c r="I16" i="57"/>
  <c r="K20" i="83" l="1"/>
  <c r="M20" i="83" s="1"/>
  <c r="L20" i="83"/>
  <c r="J21" i="83"/>
  <c r="K16" i="57"/>
  <c r="M16" i="57" s="1"/>
  <c r="L16" i="57"/>
  <c r="I17" i="57"/>
  <c r="J17" i="57" s="1"/>
  <c r="K21" i="83" l="1"/>
  <c r="M21" i="83" s="1"/>
  <c r="L21" i="83"/>
  <c r="J22" i="83"/>
  <c r="L17" i="57"/>
  <c r="K17" i="57"/>
  <c r="M17" i="57" s="1"/>
  <c r="I18" i="57"/>
  <c r="J18" i="57" s="1"/>
  <c r="K22" i="83" l="1"/>
  <c r="M22" i="83" s="1"/>
  <c r="L22" i="83"/>
  <c r="J23" i="83"/>
  <c r="L18" i="57"/>
  <c r="K18" i="57"/>
  <c r="M18" i="57" s="1"/>
  <c r="I19" i="57"/>
  <c r="J24" i="83" l="1"/>
  <c r="K23" i="83"/>
  <c r="M23" i="83" s="1"/>
  <c r="L23" i="83"/>
  <c r="K19" i="57"/>
  <c r="M19" i="57" s="1"/>
  <c r="L19" i="57"/>
  <c r="I20" i="57"/>
  <c r="K24" i="83" l="1"/>
  <c r="M24" i="83" s="1"/>
  <c r="L24" i="83"/>
  <c r="J25" i="83"/>
  <c r="K20" i="57"/>
  <c r="M20" i="57" s="1"/>
  <c r="L20" i="57"/>
  <c r="I21" i="57"/>
  <c r="J21" i="57" s="1"/>
  <c r="K25" i="83" l="1"/>
  <c r="M25" i="83" s="1"/>
  <c r="L25" i="83"/>
  <c r="J26" i="83"/>
  <c r="K21" i="57"/>
  <c r="M21" i="57" s="1"/>
  <c r="L21" i="57"/>
  <c r="I22" i="57"/>
  <c r="J22" i="57" s="1"/>
  <c r="K26" i="83" l="1"/>
  <c r="M26" i="83" s="1"/>
  <c r="L26" i="83"/>
  <c r="J27" i="83"/>
  <c r="L22" i="57"/>
  <c r="K22" i="57"/>
  <c r="M22" i="57" s="1"/>
  <c r="I23" i="57"/>
  <c r="K27" i="83" l="1"/>
  <c r="M27" i="83" s="1"/>
  <c r="L27" i="83"/>
  <c r="J28" i="83"/>
  <c r="K23" i="57"/>
  <c r="M23" i="57" s="1"/>
  <c r="L23" i="57"/>
  <c r="I24" i="57"/>
  <c r="K28" i="83" l="1"/>
  <c r="M28" i="83" s="1"/>
  <c r="L28" i="83"/>
  <c r="J29" i="83"/>
  <c r="L24" i="57"/>
  <c r="K24" i="57"/>
  <c r="M24" i="57" s="1"/>
  <c r="I25" i="57"/>
  <c r="J25" i="57" s="1"/>
  <c r="K29" i="83" l="1"/>
  <c r="M29" i="83" s="1"/>
  <c r="L29" i="83"/>
  <c r="J30" i="83"/>
  <c r="L25" i="57"/>
  <c r="K25" i="57"/>
  <c r="M25" i="57" s="1"/>
  <c r="I26" i="57"/>
  <c r="J26" i="57" s="1"/>
  <c r="K30" i="83" l="1"/>
  <c r="M30" i="83" s="1"/>
  <c r="L30" i="83"/>
  <c r="J31" i="83"/>
  <c r="L26" i="57"/>
  <c r="K26" i="57"/>
  <c r="M26" i="57" s="1"/>
  <c r="I27" i="57"/>
  <c r="L31" i="83" l="1"/>
  <c r="K31" i="83"/>
  <c r="M31" i="83" s="1"/>
  <c r="J32" i="83"/>
  <c r="K27" i="57"/>
  <c r="M27" i="57" s="1"/>
  <c r="L27" i="57"/>
  <c r="I28" i="57"/>
  <c r="L32" i="83" l="1"/>
  <c r="K32" i="83"/>
  <c r="M32" i="83" s="1"/>
  <c r="J33" i="83"/>
  <c r="K28" i="57"/>
  <c r="M28" i="57" s="1"/>
  <c r="L28" i="57"/>
  <c r="I29" i="57"/>
  <c r="J29" i="57" s="1"/>
  <c r="L33" i="83" l="1"/>
  <c r="K33" i="83"/>
  <c r="M33" i="83" s="1"/>
  <c r="J34" i="83"/>
  <c r="K29" i="57"/>
  <c r="M29" i="57" s="1"/>
  <c r="L29" i="57"/>
  <c r="I30" i="57"/>
  <c r="J30" i="57" s="1"/>
  <c r="L34" i="83" l="1"/>
  <c r="K34" i="83"/>
  <c r="M34" i="83" s="1"/>
  <c r="J35" i="83"/>
  <c r="L30" i="57"/>
  <c r="K30" i="57"/>
  <c r="M30" i="57" s="1"/>
  <c r="I31" i="57"/>
  <c r="L35" i="83" l="1"/>
  <c r="K35" i="83"/>
  <c r="M35" i="83" s="1"/>
  <c r="J36" i="83"/>
  <c r="K31" i="57"/>
  <c r="M31" i="57" s="1"/>
  <c r="L31" i="57"/>
  <c r="I32" i="57"/>
  <c r="L36" i="83" l="1"/>
  <c r="K36" i="83"/>
  <c r="M36" i="83" s="1"/>
  <c r="J37" i="83"/>
  <c r="K32" i="57"/>
  <c r="M32" i="57" s="1"/>
  <c r="L32" i="57"/>
  <c r="I33" i="57"/>
  <c r="J33" i="57" s="1"/>
  <c r="L37" i="83" l="1"/>
  <c r="K37" i="83"/>
  <c r="M37" i="83" s="1"/>
  <c r="J38" i="83"/>
  <c r="L33" i="57"/>
  <c r="K33" i="57"/>
  <c r="M33" i="57" s="1"/>
  <c r="I34" i="57"/>
  <c r="J34" i="57" s="1"/>
  <c r="L38" i="83" l="1"/>
  <c r="K38" i="83"/>
  <c r="M38" i="83" s="1"/>
  <c r="J39" i="83"/>
  <c r="L34" i="57"/>
  <c r="K34" i="57"/>
  <c r="M34" i="57" s="1"/>
  <c r="I35" i="57"/>
  <c r="L39" i="83" l="1"/>
  <c r="K39" i="83"/>
  <c r="M39" i="83" s="1"/>
  <c r="J40" i="83"/>
  <c r="K35" i="57"/>
  <c r="M35" i="57" s="1"/>
  <c r="L35" i="57"/>
  <c r="I36" i="57"/>
  <c r="L40" i="83" l="1"/>
  <c r="K40" i="83"/>
  <c r="M40" i="83" s="1"/>
  <c r="J41" i="83"/>
  <c r="K36" i="57"/>
  <c r="M36" i="57" s="1"/>
  <c r="L36" i="57"/>
  <c r="I37" i="57"/>
  <c r="J37" i="57" s="1"/>
  <c r="L41" i="83" l="1"/>
  <c r="K41" i="83"/>
  <c r="M41" i="83" s="1"/>
  <c r="J42" i="83"/>
  <c r="L37" i="57"/>
  <c r="K37" i="57"/>
  <c r="M37" i="57" s="1"/>
  <c r="I38" i="57"/>
  <c r="J38" i="57" s="1"/>
  <c r="L42" i="83" l="1"/>
  <c r="K42" i="83"/>
  <c r="M42" i="83" s="1"/>
  <c r="J43" i="83"/>
  <c r="L38" i="57"/>
  <c r="K38" i="57"/>
  <c r="M38" i="57" s="1"/>
  <c r="I39" i="57"/>
  <c r="L43" i="83" l="1"/>
  <c r="K43" i="83"/>
  <c r="M43" i="83" s="1"/>
  <c r="J44" i="83"/>
  <c r="L39" i="57"/>
  <c r="K39" i="57"/>
  <c r="M39" i="57" s="1"/>
  <c r="I40" i="57"/>
  <c r="J45" i="83" l="1"/>
  <c r="L44" i="83"/>
  <c r="K44" i="83"/>
  <c r="M44" i="83" s="1"/>
  <c r="K40" i="57"/>
  <c r="M40" i="57" s="1"/>
  <c r="L40" i="57"/>
  <c r="I41" i="57"/>
  <c r="J41" i="57" s="1"/>
  <c r="L45" i="83" l="1"/>
  <c r="K45" i="83"/>
  <c r="M45" i="83" s="1"/>
  <c r="J46" i="83"/>
  <c r="L41" i="57"/>
  <c r="K41" i="57"/>
  <c r="M41" i="57" s="1"/>
  <c r="I42" i="57"/>
  <c r="J42" i="57" s="1"/>
  <c r="J47" i="83" l="1"/>
  <c r="L46" i="83"/>
  <c r="K46" i="83"/>
  <c r="M46" i="83" s="1"/>
  <c r="L42" i="57"/>
  <c r="K42" i="57"/>
  <c r="M42" i="57" s="1"/>
  <c r="I43" i="57"/>
  <c r="L47" i="83" l="1"/>
  <c r="K47" i="83"/>
  <c r="M47" i="83" s="1"/>
  <c r="J48" i="83"/>
  <c r="L43" i="57"/>
  <c r="K43" i="57"/>
  <c r="M43" i="57" s="1"/>
  <c r="I44" i="57"/>
  <c r="J49" i="83" l="1"/>
  <c r="L48" i="83"/>
  <c r="K48" i="83"/>
  <c r="M48" i="83" s="1"/>
  <c r="K44" i="57"/>
  <c r="M44" i="57" s="1"/>
  <c r="L44" i="57"/>
  <c r="I45" i="57"/>
  <c r="J45" i="57" s="1"/>
  <c r="L49" i="83" l="1"/>
  <c r="K49" i="83"/>
  <c r="M49" i="83" s="1"/>
  <c r="J50" i="83"/>
  <c r="L45" i="57"/>
  <c r="K45" i="57"/>
  <c r="M45" i="57" s="1"/>
  <c r="I46" i="57"/>
  <c r="J46" i="57" s="1"/>
  <c r="J51" i="83" l="1"/>
  <c r="L50" i="83"/>
  <c r="K50" i="83"/>
  <c r="M50" i="83" s="1"/>
  <c r="L46" i="57"/>
  <c r="K46" i="57"/>
  <c r="M46" i="57" s="1"/>
  <c r="I47" i="57"/>
  <c r="L51" i="83" l="1"/>
  <c r="K51" i="83"/>
  <c r="M51" i="83" s="1"/>
  <c r="J52" i="83"/>
  <c r="K47" i="57"/>
  <c r="M47" i="57" s="1"/>
  <c r="L47" i="57"/>
  <c r="I48" i="57"/>
  <c r="L52" i="83" l="1"/>
  <c r="K52" i="83"/>
  <c r="M52" i="83" s="1"/>
  <c r="J53" i="83"/>
  <c r="L48" i="57"/>
  <c r="K48" i="57"/>
  <c r="M48" i="57" s="1"/>
  <c r="I49" i="57"/>
  <c r="J49" i="57" s="1"/>
  <c r="J54" i="83" l="1"/>
  <c r="L53" i="83"/>
  <c r="K53" i="83"/>
  <c r="M53" i="83" s="1"/>
  <c r="K49" i="57"/>
  <c r="M49" i="57" s="1"/>
  <c r="L49" i="57"/>
  <c r="I50" i="57"/>
  <c r="J50" i="57" s="1"/>
  <c r="J55" i="83" l="1"/>
  <c r="L54" i="83"/>
  <c r="K54" i="83"/>
  <c r="M54" i="83" s="1"/>
  <c r="L50" i="57"/>
  <c r="K50" i="57"/>
  <c r="M50" i="57" s="1"/>
  <c r="I51" i="57"/>
  <c r="L55" i="83" l="1"/>
  <c r="K55" i="83"/>
  <c r="M55" i="83" s="1"/>
  <c r="J56" i="83"/>
  <c r="K51" i="57"/>
  <c r="M51" i="57" s="1"/>
  <c r="L51" i="57"/>
  <c r="I52" i="57"/>
  <c r="L56" i="83" l="1"/>
  <c r="K56" i="83"/>
  <c r="M56" i="83" s="1"/>
  <c r="J57" i="83"/>
  <c r="K52" i="57"/>
  <c r="M52" i="57" s="1"/>
  <c r="L52" i="57"/>
  <c r="I53" i="57"/>
  <c r="J53" i="57" s="1"/>
  <c r="J58" i="83" l="1"/>
  <c r="L57" i="83"/>
  <c r="K57" i="83"/>
  <c r="M57" i="83" s="1"/>
  <c r="L53" i="57"/>
  <c r="K53" i="57"/>
  <c r="M53" i="57" s="1"/>
  <c r="I54" i="57"/>
  <c r="J54" i="57" s="1"/>
  <c r="J59" i="83" l="1"/>
  <c r="L58" i="83"/>
  <c r="K58" i="83"/>
  <c r="M58" i="83" s="1"/>
  <c r="L54" i="57"/>
  <c r="K54" i="57"/>
  <c r="M54" i="57" s="1"/>
  <c r="I55" i="57"/>
  <c r="L59" i="83" l="1"/>
  <c r="K59" i="83"/>
  <c r="M59" i="83" s="1"/>
  <c r="J60" i="83"/>
  <c r="L55" i="57"/>
  <c r="K55" i="57"/>
  <c r="M55" i="57" s="1"/>
  <c r="I56" i="57"/>
  <c r="J61" i="83" l="1"/>
  <c r="L60" i="83"/>
  <c r="K60" i="83"/>
  <c r="M60" i="83" s="1"/>
  <c r="L56" i="57"/>
  <c r="K56" i="57"/>
  <c r="M56" i="57" s="1"/>
  <c r="I57" i="57"/>
  <c r="J57" i="57" s="1"/>
  <c r="L61" i="83" l="1"/>
  <c r="K61" i="83"/>
  <c r="M61" i="83" s="1"/>
  <c r="J62" i="83"/>
  <c r="L57" i="57"/>
  <c r="K57" i="57"/>
  <c r="M57" i="57" s="1"/>
  <c r="I58" i="57"/>
  <c r="J58" i="57" s="1"/>
  <c r="J63" i="83" l="1"/>
  <c r="L62" i="83"/>
  <c r="K62" i="83"/>
  <c r="M62" i="83" s="1"/>
  <c r="L58" i="57"/>
  <c r="K58" i="57"/>
  <c r="M58" i="57" s="1"/>
  <c r="I59" i="57"/>
  <c r="L63" i="83" l="1"/>
  <c r="K63" i="83"/>
  <c r="M63" i="83" s="1"/>
  <c r="J64" i="83"/>
  <c r="L59" i="57"/>
  <c r="K59" i="57"/>
  <c r="M59" i="57" s="1"/>
  <c r="I60" i="57"/>
  <c r="J65" i="83" l="1"/>
  <c r="L64" i="83"/>
  <c r="K64" i="83"/>
  <c r="M64" i="83" s="1"/>
  <c r="K60" i="57"/>
  <c r="M60" i="57" s="1"/>
  <c r="L60" i="57"/>
  <c r="I61" i="57"/>
  <c r="J61" i="57" s="1"/>
  <c r="L65" i="83" l="1"/>
  <c r="K65" i="83"/>
  <c r="M65" i="83" s="1"/>
  <c r="J66" i="83"/>
  <c r="L61" i="57"/>
  <c r="K61" i="57"/>
  <c r="M61" i="57" s="1"/>
  <c r="I62" i="57"/>
  <c r="J62" i="57" s="1"/>
  <c r="L66" i="83" l="1"/>
  <c r="K66" i="83"/>
  <c r="M66" i="83" s="1"/>
  <c r="J67" i="83"/>
  <c r="L62" i="57"/>
  <c r="K62" i="57"/>
  <c r="M62" i="57" s="1"/>
  <c r="I63" i="57"/>
  <c r="L43" i="84" l="1"/>
  <c r="J43" i="84"/>
  <c r="J68" i="83"/>
  <c r="L67" i="83"/>
  <c r="K67" i="83"/>
  <c r="M67" i="83" s="1"/>
  <c r="L63" i="57"/>
  <c r="K63" i="57"/>
  <c r="M63" i="57" s="1"/>
  <c r="I64" i="57"/>
  <c r="K43" i="84" l="1"/>
  <c r="L68" i="83"/>
  <c r="K68" i="83"/>
  <c r="M68" i="83" s="1"/>
  <c r="J69" i="83"/>
  <c r="K64" i="57"/>
  <c r="M64" i="57" s="1"/>
  <c r="L64" i="57"/>
  <c r="I65" i="57"/>
  <c r="J65" i="57" s="1"/>
  <c r="J70" i="83" l="1"/>
  <c r="L69" i="83"/>
  <c r="K69" i="83"/>
  <c r="M69" i="83" s="1"/>
  <c r="L65" i="57"/>
  <c r="K65" i="57"/>
  <c r="M65" i="57" s="1"/>
  <c r="I66" i="57"/>
  <c r="J66" i="57" s="1"/>
  <c r="L70" i="83" l="1"/>
  <c r="K70" i="83"/>
  <c r="M70" i="83" s="1"/>
  <c r="J71" i="83"/>
  <c r="G4" i="82"/>
  <c r="H3" i="82"/>
  <c r="L66" i="57"/>
  <c r="K66" i="57"/>
  <c r="M66" i="57" s="1"/>
  <c r="I67" i="57"/>
  <c r="L71" i="83" l="1"/>
  <c r="K71" i="83"/>
  <c r="M71" i="83" s="1"/>
  <c r="J72" i="83"/>
  <c r="J3" i="82"/>
  <c r="H4" i="82"/>
  <c r="G5" i="82"/>
  <c r="K67" i="57"/>
  <c r="M67" i="57" s="1"/>
  <c r="L67" i="57"/>
  <c r="I68" i="57"/>
  <c r="I4" i="82" l="1"/>
  <c r="K4" i="82" s="1"/>
  <c r="L72" i="83"/>
  <c r="K72" i="83"/>
  <c r="M72" i="83" s="1"/>
  <c r="J73" i="83"/>
  <c r="H5" i="82"/>
  <c r="I5" i="82" s="1"/>
  <c r="G6" i="82"/>
  <c r="J4" i="82"/>
  <c r="K3" i="82"/>
  <c r="K68" i="57"/>
  <c r="M68" i="57" s="1"/>
  <c r="L68" i="57"/>
  <c r="I69" i="57"/>
  <c r="J69" i="57" s="1"/>
  <c r="L73" i="83" l="1"/>
  <c r="K73" i="83"/>
  <c r="M73" i="83" s="1"/>
  <c r="J74" i="83"/>
  <c r="G11" i="82"/>
  <c r="G7" i="82"/>
  <c r="H6" i="82"/>
  <c r="I6" i="82" s="1"/>
  <c r="K5" i="82"/>
  <c r="J5" i="82"/>
  <c r="L69" i="57"/>
  <c r="K69" i="57"/>
  <c r="M69" i="57" s="1"/>
  <c r="I70" i="57"/>
  <c r="J70" i="57" s="1"/>
  <c r="J75" i="83" l="1"/>
  <c r="L74" i="83"/>
  <c r="K74" i="83"/>
  <c r="M74" i="83" s="1"/>
  <c r="J6" i="82"/>
  <c r="K6" i="82"/>
  <c r="G12" i="82"/>
  <c r="H11" i="82"/>
  <c r="I11" i="82" s="1"/>
  <c r="G8" i="82"/>
  <c r="H7" i="82"/>
  <c r="I7" i="82" s="1"/>
  <c r="L70" i="57"/>
  <c r="K70" i="57"/>
  <c r="M70" i="57" s="1"/>
  <c r="I71" i="57"/>
  <c r="L75" i="83" l="1"/>
  <c r="K75" i="83"/>
  <c r="M75" i="83" s="1"/>
  <c r="J76" i="83"/>
  <c r="J7" i="82"/>
  <c r="H12" i="82"/>
  <c r="I12" i="82" s="1"/>
  <c r="G13" i="82"/>
  <c r="H8" i="82"/>
  <c r="I8" i="82" s="1"/>
  <c r="G9" i="82"/>
  <c r="J11" i="82"/>
  <c r="K11" i="82"/>
  <c r="L71" i="57"/>
  <c r="K71" i="57"/>
  <c r="M71" i="57" s="1"/>
  <c r="I72" i="57"/>
  <c r="L76" i="83" l="1"/>
  <c r="K76" i="83"/>
  <c r="M76" i="83" s="1"/>
  <c r="J77" i="83"/>
  <c r="H13" i="82"/>
  <c r="I13" i="82" s="1"/>
  <c r="G14" i="82"/>
  <c r="J12" i="82"/>
  <c r="K12" i="82"/>
  <c r="H9" i="82"/>
  <c r="G10" i="82"/>
  <c r="H10" i="82" s="1"/>
  <c r="I10" i="82" s="1"/>
  <c r="J8" i="82"/>
  <c r="K8" i="82"/>
  <c r="K7" i="82"/>
  <c r="K72" i="57"/>
  <c r="M72" i="57" s="1"/>
  <c r="L72" i="57"/>
  <c r="I73" i="57"/>
  <c r="J73" i="57" s="1"/>
  <c r="I9" i="82" l="1"/>
  <c r="L77" i="83"/>
  <c r="K77" i="83"/>
  <c r="M77" i="83" s="1"/>
  <c r="J78" i="83"/>
  <c r="J10" i="82"/>
  <c r="K10" i="82"/>
  <c r="G15" i="82"/>
  <c r="H14" i="82"/>
  <c r="I14" i="82" s="1"/>
  <c r="K9" i="82"/>
  <c r="J9" i="82"/>
  <c r="K13" i="82"/>
  <c r="J13" i="82"/>
  <c r="L73" i="57"/>
  <c r="K73" i="57"/>
  <c r="M73" i="57" s="1"/>
  <c r="I74" i="57"/>
  <c r="J74" i="57" s="1"/>
  <c r="L78" i="83" l="1"/>
  <c r="K78" i="83"/>
  <c r="M78" i="83" s="1"/>
  <c r="J79" i="83"/>
  <c r="J14" i="82"/>
  <c r="K14" i="82"/>
  <c r="G16" i="82"/>
  <c r="H15" i="82"/>
  <c r="I15" i="82" s="1"/>
  <c r="L74" i="57"/>
  <c r="K74" i="57"/>
  <c r="M74" i="57" s="1"/>
  <c r="I75" i="57"/>
  <c r="L79" i="83" l="1"/>
  <c r="K79" i="83"/>
  <c r="M79" i="83" s="1"/>
  <c r="J80" i="83"/>
  <c r="H16" i="82"/>
  <c r="I16" i="82" s="1"/>
  <c r="G17" i="82"/>
  <c r="J15" i="82"/>
  <c r="K15" i="82"/>
  <c r="K75" i="57"/>
  <c r="M75" i="57" s="1"/>
  <c r="L75" i="57"/>
  <c r="I76" i="57"/>
  <c r="J81" i="83" l="1"/>
  <c r="L80" i="83"/>
  <c r="K80" i="83"/>
  <c r="M80" i="83" s="1"/>
  <c r="H17" i="82"/>
  <c r="I17" i="82" s="1"/>
  <c r="G18" i="82"/>
  <c r="H18" i="82" s="1"/>
  <c r="J16" i="82"/>
  <c r="K16" i="82"/>
  <c r="L76" i="57"/>
  <c r="K76" i="57"/>
  <c r="M76" i="57" s="1"/>
  <c r="I77" i="57"/>
  <c r="J77" i="57" s="1"/>
  <c r="I18" i="82" l="1"/>
  <c r="I19" i="82" s="1"/>
  <c r="H19" i="82"/>
  <c r="L81" i="83"/>
  <c r="K81" i="83"/>
  <c r="M81" i="83" s="1"/>
  <c r="J82" i="83"/>
  <c r="J18" i="82"/>
  <c r="K17" i="82"/>
  <c r="J17" i="82"/>
  <c r="K77" i="57"/>
  <c r="M77" i="57" s="1"/>
  <c r="L77" i="57"/>
  <c r="I78" i="57"/>
  <c r="J78" i="57" s="1"/>
  <c r="J19" i="82" l="1"/>
  <c r="L82" i="83"/>
  <c r="K82" i="83"/>
  <c r="M82" i="83" s="1"/>
  <c r="J83" i="83"/>
  <c r="K18" i="82"/>
  <c r="L78" i="57"/>
  <c r="K78" i="57"/>
  <c r="M78" i="57" s="1"/>
  <c r="I79" i="57"/>
  <c r="L83" i="83" l="1"/>
  <c r="K83" i="83"/>
  <c r="M83" i="83" s="1"/>
  <c r="J84" i="83"/>
  <c r="L79" i="57"/>
  <c r="K79" i="57"/>
  <c r="M79" i="57" s="1"/>
  <c r="I80" i="57"/>
  <c r="J85" i="83" l="1"/>
  <c r="L84" i="83"/>
  <c r="K84" i="83"/>
  <c r="M84" i="83" s="1"/>
  <c r="K80" i="57"/>
  <c r="M80" i="57" s="1"/>
  <c r="L80" i="57"/>
  <c r="I81" i="57"/>
  <c r="J81" i="57" s="1"/>
  <c r="L85" i="83" l="1"/>
  <c r="K85" i="83"/>
  <c r="M85" i="83" s="1"/>
  <c r="J86" i="83"/>
  <c r="K81" i="57"/>
  <c r="M81" i="57" s="1"/>
  <c r="L81" i="57"/>
  <c r="I82" i="57"/>
  <c r="J82" i="57" s="1"/>
  <c r="L86" i="83" l="1"/>
  <c r="K86" i="83"/>
  <c r="M86" i="83" s="1"/>
  <c r="J87" i="83"/>
  <c r="L82" i="57"/>
  <c r="K82" i="57"/>
  <c r="M82" i="57" s="1"/>
  <c r="I83" i="57"/>
  <c r="J83" i="57" s="1"/>
  <c r="L87" i="83" l="1"/>
  <c r="K87" i="83"/>
  <c r="M87" i="83" s="1"/>
  <c r="J88" i="83"/>
  <c r="L83" i="57"/>
  <c r="K83" i="57"/>
  <c r="M83" i="57" s="1"/>
  <c r="I84" i="57"/>
  <c r="J84" i="57" s="1"/>
  <c r="L88" i="83" l="1"/>
  <c r="K88" i="83"/>
  <c r="M88" i="83" s="1"/>
  <c r="J90" i="83"/>
  <c r="J89" i="83"/>
  <c r="L84" i="57"/>
  <c r="K84" i="57"/>
  <c r="M84" i="57" s="1"/>
  <c r="I85" i="57"/>
  <c r="J85" i="57" s="1"/>
  <c r="L89" i="83" l="1"/>
  <c r="K89" i="83"/>
  <c r="M89" i="83" s="1"/>
  <c r="L90" i="83"/>
  <c r="L91" i="83" s="1"/>
  <c r="K90" i="83"/>
  <c r="J91" i="83"/>
  <c r="L85" i="57"/>
  <c r="K85" i="57"/>
  <c r="M85" i="57" s="1"/>
  <c r="I86" i="57"/>
  <c r="J86" i="57" s="1"/>
  <c r="M90" i="83" l="1"/>
  <c r="K91" i="83"/>
  <c r="L86" i="57"/>
  <c r="K86" i="57"/>
  <c r="M86" i="57" s="1"/>
  <c r="I87" i="57"/>
  <c r="J87" i="57" s="1"/>
  <c r="L87" i="57" l="1"/>
  <c r="K87" i="57"/>
  <c r="M87" i="57" s="1"/>
  <c r="I88" i="57"/>
  <c r="J88" i="57" s="1"/>
  <c r="K88" i="57" l="1"/>
  <c r="M88" i="57" s="1"/>
  <c r="L88" i="57"/>
  <c r="I89" i="57"/>
  <c r="J89" i="57" s="1"/>
  <c r="L89" i="57" l="1"/>
  <c r="K89" i="57"/>
  <c r="M89" i="57" s="1"/>
  <c r="I90" i="57"/>
  <c r="J90" i="57" s="1"/>
  <c r="L90" i="57" l="1"/>
  <c r="K90" i="57"/>
  <c r="M90" i="57" s="1"/>
  <c r="I91" i="57"/>
  <c r="J91" i="57" s="1"/>
  <c r="K91" i="57" l="1"/>
  <c r="M91" i="57" s="1"/>
  <c r="L91" i="57"/>
  <c r="I92" i="57"/>
  <c r="J92" i="57" s="1"/>
  <c r="K92" i="57" l="1"/>
  <c r="M92" i="57" s="1"/>
  <c r="L92" i="57"/>
  <c r="I93" i="57"/>
  <c r="J93" i="57" s="1"/>
  <c r="L93" i="57" l="1"/>
  <c r="K93" i="57"/>
  <c r="M93" i="57" s="1"/>
  <c r="I94" i="57"/>
  <c r="J94" i="57" s="1"/>
  <c r="L94" i="57" l="1"/>
  <c r="K94" i="57"/>
  <c r="M94" i="57" s="1"/>
  <c r="I95" i="57"/>
  <c r="J95" i="57" s="1"/>
  <c r="L95" i="57" l="1"/>
  <c r="K95" i="57"/>
  <c r="M95" i="57" s="1"/>
  <c r="I96" i="57"/>
  <c r="J96" i="57" s="1"/>
  <c r="K96" i="57" l="1"/>
  <c r="M96" i="57" s="1"/>
  <c r="L96" i="57"/>
  <c r="I97" i="57"/>
  <c r="J97" i="57" s="1"/>
  <c r="K97" i="57" l="1"/>
  <c r="M97" i="57" s="1"/>
  <c r="L97" i="57"/>
  <c r="I98" i="57"/>
  <c r="J98" i="57" s="1"/>
  <c r="L98" i="57" l="1"/>
  <c r="K98" i="57"/>
  <c r="M98" i="57" s="1"/>
  <c r="I99" i="57"/>
  <c r="J99" i="57" s="1"/>
  <c r="L99" i="57" l="1"/>
  <c r="K99" i="57"/>
  <c r="M99" i="57" s="1"/>
  <c r="I100" i="57"/>
  <c r="J100" i="57" s="1"/>
  <c r="K100" i="57" l="1"/>
  <c r="M100" i="57" s="1"/>
  <c r="L100" i="57"/>
  <c r="I101" i="57"/>
  <c r="J101" i="57" s="1"/>
  <c r="K101" i="57" l="1"/>
  <c r="M101" i="57" s="1"/>
  <c r="L101" i="57"/>
  <c r="I102" i="57"/>
  <c r="J102" i="57" s="1"/>
  <c r="L102" i="57" l="1"/>
  <c r="K102" i="57"/>
  <c r="M102" i="57" s="1"/>
  <c r="I103" i="57"/>
  <c r="J103" i="57" s="1"/>
  <c r="L103" i="57" l="1"/>
  <c r="K103" i="57"/>
  <c r="M103" i="57" s="1"/>
  <c r="I104" i="57"/>
  <c r="J104" i="57" s="1"/>
  <c r="K104" i="57" l="1"/>
  <c r="M104" i="57" s="1"/>
  <c r="L104" i="57"/>
  <c r="I105" i="57"/>
  <c r="J105" i="57" s="1"/>
  <c r="L105" i="57" l="1"/>
  <c r="K105" i="57"/>
  <c r="M105" i="57" s="1"/>
  <c r="I106" i="57"/>
  <c r="J106" i="57" s="1"/>
  <c r="K106" i="57" l="1"/>
  <c r="M106" i="57" s="1"/>
  <c r="L106" i="57"/>
  <c r="I107" i="57"/>
  <c r="J107" i="57" s="1"/>
  <c r="L107" i="57" l="1"/>
  <c r="K107" i="57"/>
  <c r="M107" i="57" s="1"/>
  <c r="I108" i="57"/>
  <c r="J108" i="57" s="1"/>
  <c r="K108" i="57" l="1"/>
  <c r="M108" i="57" s="1"/>
  <c r="L108" i="57"/>
  <c r="I109" i="57"/>
  <c r="J109" i="57" s="1"/>
  <c r="K109" i="57" l="1"/>
  <c r="M109" i="57" s="1"/>
  <c r="L109" i="57"/>
  <c r="I110" i="57"/>
  <c r="J110" i="57" s="1"/>
  <c r="K110" i="57" l="1"/>
  <c r="M110" i="57" s="1"/>
  <c r="L110" i="57"/>
  <c r="I111" i="57"/>
  <c r="J111" i="57" s="1"/>
  <c r="L111" i="57" l="1"/>
  <c r="K111" i="57"/>
  <c r="M111" i="57" s="1"/>
  <c r="I112" i="57"/>
  <c r="J112" i="57" s="1"/>
  <c r="K112" i="57" l="1"/>
  <c r="M112" i="57" s="1"/>
  <c r="L112" i="57"/>
  <c r="I113" i="57"/>
  <c r="J113" i="57" s="1"/>
  <c r="L113" i="57" l="1"/>
  <c r="K113" i="57"/>
  <c r="M113" i="57" s="1"/>
  <c r="I114" i="57"/>
  <c r="J114" i="57" s="1"/>
  <c r="K114" i="57" l="1"/>
  <c r="M114" i="57" s="1"/>
  <c r="L114" i="57"/>
  <c r="I115" i="57"/>
  <c r="J115" i="57" s="1"/>
  <c r="L115" i="57" l="1"/>
  <c r="K115" i="57"/>
  <c r="M115" i="57" s="1"/>
  <c r="I116" i="57"/>
  <c r="J116" i="57" s="1"/>
  <c r="K116" i="57" l="1"/>
  <c r="M116" i="57" s="1"/>
  <c r="L116" i="57"/>
  <c r="I117" i="57"/>
  <c r="J117" i="57" s="1"/>
  <c r="K117" i="57" l="1"/>
  <c r="M117" i="57" s="1"/>
  <c r="L117" i="57"/>
  <c r="I118" i="57"/>
  <c r="J118" i="57" s="1"/>
  <c r="K118" i="57" l="1"/>
  <c r="M118" i="57" s="1"/>
  <c r="L118" i="57"/>
  <c r="I119" i="57"/>
  <c r="J119" i="57" s="1"/>
  <c r="L119" i="57" l="1"/>
  <c r="K119" i="57"/>
  <c r="M119" i="57" s="1"/>
  <c r="I120" i="57"/>
  <c r="J120" i="57" s="1"/>
  <c r="K120" i="57" l="1"/>
  <c r="M120" i="57" s="1"/>
  <c r="L120" i="57"/>
  <c r="I121" i="57"/>
  <c r="J121" i="57" s="1"/>
  <c r="L121" i="57" l="1"/>
  <c r="K121" i="57"/>
  <c r="M121" i="57" s="1"/>
  <c r="I122" i="57"/>
  <c r="J122" i="57" s="1"/>
  <c r="K122" i="57" l="1"/>
  <c r="M122" i="57" s="1"/>
  <c r="L122" i="57"/>
  <c r="I123" i="57"/>
  <c r="J123" i="57" s="1"/>
  <c r="L123" i="57" l="1"/>
  <c r="K123" i="57"/>
  <c r="M123" i="57" s="1"/>
  <c r="I124" i="57"/>
  <c r="J124" i="57" s="1"/>
  <c r="K124" i="57" l="1"/>
  <c r="M124" i="57" s="1"/>
  <c r="L124" i="57"/>
  <c r="I125" i="57"/>
  <c r="J125" i="57" s="1"/>
  <c r="L125" i="57" l="1"/>
  <c r="K125" i="57"/>
  <c r="M125" i="57" s="1"/>
  <c r="I126" i="57"/>
  <c r="J126" i="57" s="1"/>
  <c r="K126" i="57" l="1"/>
  <c r="M126" i="57" s="1"/>
  <c r="L126" i="57"/>
  <c r="I127" i="57"/>
  <c r="J127" i="57" s="1"/>
  <c r="L127" i="57" l="1"/>
  <c r="K127" i="57"/>
  <c r="M127" i="57" s="1"/>
  <c r="I128" i="57"/>
  <c r="J128" i="57" s="1"/>
  <c r="K128" i="57" l="1"/>
  <c r="M128" i="57" s="1"/>
  <c r="L128" i="57"/>
  <c r="I129" i="57"/>
  <c r="J129" i="57" s="1"/>
  <c r="K129" i="57" l="1"/>
  <c r="M129" i="57" s="1"/>
  <c r="L129" i="57"/>
  <c r="I130" i="57"/>
  <c r="J130" i="57" s="1"/>
  <c r="K130" i="57" l="1"/>
  <c r="M130" i="57" s="1"/>
  <c r="L130" i="57"/>
  <c r="L131" i="57" l="1"/>
  <c r="J131" i="57"/>
  <c r="K131" i="57" l="1"/>
</calcChain>
</file>

<file path=xl/sharedStrings.xml><?xml version="1.0" encoding="utf-8"?>
<sst xmlns="http://schemas.openxmlformats.org/spreadsheetml/2006/main" count="668" uniqueCount="63">
  <si>
    <t>Flat No.</t>
  </si>
  <si>
    <t>Sr. No.</t>
  </si>
  <si>
    <t>Comp.</t>
  </si>
  <si>
    <t>Floor No.</t>
  </si>
  <si>
    <t xml:space="preserve">Built up Area in 
Sq. ft. 
</t>
  </si>
  <si>
    <t>Total Flats</t>
  </si>
  <si>
    <t>CA</t>
  </si>
  <si>
    <t>BUA</t>
  </si>
  <si>
    <t>Value</t>
  </si>
  <si>
    <t xml:space="preserve">RV </t>
  </si>
  <si>
    <t>Rate</t>
  </si>
  <si>
    <t>Sr.No.</t>
  </si>
  <si>
    <t>A</t>
  </si>
  <si>
    <t>Flat No</t>
  </si>
  <si>
    <t>Amount</t>
  </si>
  <si>
    <t>Stamp Duty</t>
  </si>
  <si>
    <t>Registration Fee</t>
  </si>
  <si>
    <t>Total Amount</t>
  </si>
  <si>
    <t>Final Rate</t>
  </si>
  <si>
    <t>Average</t>
  </si>
  <si>
    <t xml:space="preserve">Realizable Value /                   Fair Market Value                        as on date in ₹
</t>
  </si>
  <si>
    <t xml:space="preserve">Final Realizable Value after completion of flat                           (Including Car parking, GST &amp; Other Charges) in ₹
</t>
  </si>
  <si>
    <t>Expected Rent per month (After Completion)               in ₹</t>
  </si>
  <si>
    <t>Cost of Construction                                 in ₹</t>
  </si>
  <si>
    <t>Total</t>
  </si>
  <si>
    <t>CA Area in Sq.M.</t>
  </si>
  <si>
    <t>CAArea in Sq.Ft.</t>
  </si>
  <si>
    <t>DV</t>
  </si>
  <si>
    <t xml:space="preserve">As per Builder Carpet Area in 
Sq. ft.                    
</t>
  </si>
  <si>
    <t>Sale / Rehab</t>
  </si>
  <si>
    <t>Sale</t>
  </si>
  <si>
    <t>Rehab</t>
  </si>
  <si>
    <t>Particulars</t>
  </si>
  <si>
    <t>2BHK</t>
  </si>
  <si>
    <t>1RK</t>
  </si>
  <si>
    <t>1BHK</t>
  </si>
  <si>
    <t>Typical 1-7th Floor</t>
  </si>
  <si>
    <t>Tot - 8</t>
  </si>
  <si>
    <t>2 BHK</t>
  </si>
  <si>
    <t>1 RK</t>
  </si>
  <si>
    <t>1 BHK</t>
  </si>
  <si>
    <t>Typical 8-16th Floor</t>
  </si>
  <si>
    <t>Bal</t>
  </si>
  <si>
    <t>Approved Inventory</t>
  </si>
  <si>
    <t>Proposed Inventory</t>
  </si>
  <si>
    <t xml:space="preserve">Rate per 
Sq. ft. on Total Area 
in ₹
</t>
  </si>
  <si>
    <t>Tot</t>
  </si>
  <si>
    <t>BUA Sq. M.</t>
  </si>
  <si>
    <t>BUA Sq. Ft.</t>
  </si>
  <si>
    <t>15th Floor</t>
  </si>
  <si>
    <t>1 to 14 &amp; 16 to 18th Floor</t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</si>
  <si>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</si>
  <si>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t xml:space="preserve">As per  Approved Plan Balcony Area in 
Sq. ft.                    
</t>
  </si>
  <si>
    <t xml:space="preserve">As per  Approved Plan / RERA Carpet Area in 
Sq. ft.                    
</t>
  </si>
  <si>
    <t xml:space="preserve">Total Area in 
Sq. ft. 
</t>
  </si>
  <si>
    <t xml:space="preserve">Rate per 
Sq. ft. on Carpet Area 
in ₹
</t>
  </si>
  <si>
    <t xml:space="preserve">1 RK - 16                              1 BHK - 16                         2 BHK - 56     </t>
  </si>
  <si>
    <t>COC</t>
  </si>
  <si>
    <t xml:space="preserve">2 BHK - 40     </t>
  </si>
  <si>
    <t xml:space="preserve">1 RK - 01                              1 BHK - 01                         2 BHK - 14     </t>
  </si>
  <si>
    <t>Proposed - Sale</t>
  </si>
  <si>
    <t>Approved - Sale</t>
  </si>
  <si>
    <t>Approved - Rehab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</si>
</sst>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Calibri"/>
      <family val="2"/>
      <scheme val="minor"/>
    </font>
    <font>
      <sz val="11"/>
      <color rgb="FF333333"/>
      <name val="Arial Narrow"/>
      <family val="2"/>
    </font>
    <font>
      <b/>
      <sz val="11"/>
      <color theme="1"/>
      <name val="Arial Narrow"/>
      <family val="2"/>
    </font>
    <font>
      <b/>
      <sz val="11"/>
      <color rgb="FF333333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FFFFF"/>
      <name val="Arial Narrow"/>
      <family val="2"/>
    </font>
    <font>
      <b/>
      <sz val="16"/>
      <color rgb="FFFF0000"/>
      <name val="Arial Narrow"/>
      <family val="2"/>
    </font>
    <font>
      <b/>
      <sz val="14"/>
      <color rgb="FFFF0000"/>
      <name val="Arial Narrow"/>
      <family val="2"/>
    </font>
    <font>
      <sz val="12"/>
      <color rgb="FFFF0000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FF0000"/>
      <name val="Arial Narrow"/>
      <family val="2"/>
    </font>
    <font>
      <sz val="8"/>
      <color rgb="FF212529"/>
      <name val="Arial"/>
      <family val="2"/>
    </font>
    <font>
      <sz val="8"/>
      <color rgb="FF000000"/>
      <name val="Arial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FFC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4" fillId="0" borderId="0" xfId="0" applyFont="1"/>
    <xf numFmtId="0" fontId="11" fillId="0" borderId="0" xfId="0" applyFont="1"/>
    <xf numFmtId="0" fontId="12" fillId="0" borderId="0" xfId="0" applyFont="1" applyAlignment="1">
      <alignment horizontal="center" vertical="center"/>
    </xf>
    <xf numFmtId="0" fontId="12" fillId="0" borderId="0" xfId="0" applyFont="1"/>
    <xf numFmtId="1" fontId="2" fillId="0" borderId="0" xfId="0" applyNumberFormat="1" applyFont="1"/>
    <xf numFmtId="0" fontId="9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4" fontId="18" fillId="0" borderId="0" xfId="0" applyNumberFormat="1" applyFont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0" fillId="0" borderId="0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4" fontId="17" fillId="0" borderId="0" xfId="0" applyNumberFormat="1" applyFont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164" fontId="3" fillId="0" borderId="0" xfId="1" applyNumberFormat="1" applyFont="1" applyFill="1" applyBorder="1"/>
    <xf numFmtId="0" fontId="7" fillId="0" borderId="0" xfId="0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20" fillId="0" borderId="0" xfId="0" applyFont="1"/>
    <xf numFmtId="0" fontId="6" fillId="0" borderId="0" xfId="0" applyFont="1" applyAlignment="1">
      <alignment horizontal="left" vertical="top" wrapText="1"/>
    </xf>
    <xf numFmtId="1" fontId="4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top" wrapText="1"/>
    </xf>
    <xf numFmtId="2" fontId="4" fillId="0" borderId="0" xfId="0" applyNumberFormat="1" applyFont="1"/>
    <xf numFmtId="1" fontId="11" fillId="0" borderId="0" xfId="0" applyNumberFormat="1" applyFont="1"/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vertical="center"/>
    </xf>
    <xf numFmtId="2" fontId="9" fillId="0" borderId="0" xfId="0" applyNumberFormat="1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164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43" fontId="9" fillId="0" borderId="0" xfId="0" applyNumberFormat="1" applyFont="1"/>
    <xf numFmtId="0" fontId="25" fillId="0" borderId="6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1" fontId="25" fillId="0" borderId="14" xfId="0" applyNumberFormat="1" applyFont="1" applyBorder="1" applyAlignment="1">
      <alignment horizontal="center"/>
    </xf>
    <xf numFmtId="164" fontId="25" fillId="0" borderId="16" xfId="0" applyNumberFormat="1" applyFont="1" applyBorder="1"/>
    <xf numFmtId="0" fontId="26" fillId="2" borderId="18" xfId="0" applyFont="1" applyFill="1" applyBorder="1" applyAlignment="1">
      <alignment horizontal="center" vertical="top" wrapText="1"/>
    </xf>
    <xf numFmtId="0" fontId="27" fillId="3" borderId="18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5" fillId="0" borderId="15" xfId="0" applyFont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0" borderId="0" xfId="0" applyFont="1" applyFill="1"/>
    <xf numFmtId="1" fontId="29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vertical="center"/>
    </xf>
    <xf numFmtId="1" fontId="28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2" fontId="10" fillId="0" borderId="0" xfId="0" applyNumberFormat="1" applyFont="1"/>
    <xf numFmtId="1" fontId="7" fillId="0" borderId="7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164" fontId="7" fillId="0" borderId="7" xfId="1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64" fontId="7" fillId="0" borderId="7" xfId="1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43" fontId="4" fillId="0" borderId="1" xfId="1" applyFont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horizontal="center" vertical="center"/>
    </xf>
    <xf numFmtId="164" fontId="4" fillId="0" borderId="1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43" fontId="4" fillId="0" borderId="12" xfId="1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164" fontId="4" fillId="0" borderId="13" xfId="1" applyNumberFormat="1" applyFont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1" fontId="32" fillId="0" borderId="1" xfId="0" applyNumberFormat="1" applyFont="1" applyFill="1" applyBorder="1" applyAlignment="1">
      <alignment horizontal="center" vertical="center"/>
    </xf>
    <xf numFmtId="164" fontId="32" fillId="0" borderId="1" xfId="1" applyNumberFormat="1" applyFont="1" applyFill="1" applyBorder="1" applyAlignment="1">
      <alignment horizontal="right" vertical="center"/>
    </xf>
    <xf numFmtId="164" fontId="32" fillId="0" borderId="1" xfId="1" applyNumberFormat="1" applyFont="1" applyFill="1" applyBorder="1" applyAlignment="1"/>
    <xf numFmtId="164" fontId="32" fillId="0" borderId="4" xfId="1" applyNumberFormat="1" applyFont="1" applyFill="1" applyBorder="1" applyAlignment="1"/>
    <xf numFmtId="1" fontId="32" fillId="0" borderId="1" xfId="0" applyNumberFormat="1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164" fontId="33" fillId="0" borderId="1" xfId="1" applyNumberFormat="1" applyFont="1" applyFill="1" applyBorder="1"/>
    <xf numFmtId="164" fontId="33" fillId="0" borderId="1" xfId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 vertical="center"/>
    </xf>
    <xf numFmtId="1" fontId="7" fillId="0" borderId="0" xfId="0" applyNumberFormat="1" applyFont="1" applyFill="1"/>
    <xf numFmtId="0" fontId="4" fillId="0" borderId="0" xfId="0" applyFont="1" applyFill="1"/>
    <xf numFmtId="0" fontId="32" fillId="0" borderId="3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164" fontId="32" fillId="0" borderId="3" xfId="1" applyNumberFormat="1" applyFont="1" applyFill="1" applyBorder="1" applyAlignment="1"/>
    <xf numFmtId="164" fontId="32" fillId="0" borderId="19" xfId="1" applyNumberFormat="1" applyFont="1" applyFill="1" applyBorder="1" applyAlignment="1"/>
    <xf numFmtId="1" fontId="32" fillId="0" borderId="3" xfId="0" applyNumberFormat="1" applyFont="1" applyFill="1" applyBorder="1" applyAlignment="1">
      <alignment horizontal="center"/>
    </xf>
    <xf numFmtId="1" fontId="33" fillId="0" borderId="1" xfId="0" applyNumberFormat="1" applyFont="1" applyFill="1" applyBorder="1" applyAlignment="1">
      <alignment horizontal="center"/>
    </xf>
    <xf numFmtId="43" fontId="33" fillId="0" borderId="1" xfId="1" applyFont="1" applyFill="1" applyBorder="1" applyAlignment="1">
      <alignment horizontal="center"/>
    </xf>
    <xf numFmtId="0" fontId="4" fillId="0" borderId="1" xfId="0" applyFont="1" applyFill="1" applyBorder="1"/>
    <xf numFmtId="1" fontId="9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64" fontId="33" fillId="0" borderId="1" xfId="0" applyNumberFormat="1" applyFont="1" applyFill="1" applyBorder="1"/>
    <xf numFmtId="0" fontId="34" fillId="0" borderId="0" xfId="0" applyFont="1"/>
    <xf numFmtId="0" fontId="34" fillId="0" borderId="0" xfId="0" applyFont="1" applyAlignment="1">
      <alignment horizontal="center" vertical="center"/>
    </xf>
    <xf numFmtId="164" fontId="33" fillId="0" borderId="1" xfId="1" applyNumberFormat="1" applyFont="1" applyFill="1" applyBorder="1" applyAlignment="1"/>
    <xf numFmtId="0" fontId="7" fillId="0" borderId="0" xfId="0" applyFont="1"/>
    <xf numFmtId="0" fontId="24" fillId="0" borderId="1" xfId="0" applyFont="1" applyBorder="1" applyAlignment="1">
      <alignment horizontal="center" vertical="center" wrapText="1"/>
    </xf>
    <xf numFmtId="0" fontId="24" fillId="0" borderId="0" xfId="0" applyFont="1"/>
    <xf numFmtId="43" fontId="7" fillId="0" borderId="1" xfId="0" applyNumberFormat="1" applyFont="1" applyBorder="1"/>
    <xf numFmtId="43" fontId="7" fillId="0" borderId="0" xfId="1" applyFont="1"/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21560</xdr:colOff>
      <xdr:row>10</xdr:row>
      <xdr:rowOff>171773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A5D36-2AE0-A2C6-A3F1-5C82AED30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85710" cy="2314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115956</xdr:rowOff>
    </xdr:from>
    <xdr:to>
      <xdr:col>18</xdr:col>
      <xdr:colOff>593715</xdr:colOff>
      <xdr:row>120</xdr:row>
      <xdr:rowOff>110669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CF0D79-620B-2BDA-8561-13F88563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852913"/>
          <a:ext cx="9583487" cy="66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8</xdr:col>
      <xdr:colOff>277959</xdr:colOff>
      <xdr:row>157</xdr:row>
      <xdr:rowOff>2121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DCFDE0-B7AB-C7BD-227B-14D4DB7B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197391"/>
          <a:ext cx="3524742" cy="6296904"/>
        </a:xfrm>
        <a:prstGeom prst="rect">
          <a:avLst/>
        </a:prstGeom>
      </xdr:spPr>
    </xdr:pic>
    <xdr:clientData/>
  </xdr:twoCellAnchor>
  <xdr:twoCellAnchor editAs="oneCell">
    <xdr:from>
      <xdr:col>2</xdr:col>
      <xdr:colOff>157655</xdr:colOff>
      <xdr:row>24</xdr:row>
      <xdr:rowOff>65691</xdr:rowOff>
    </xdr:from>
    <xdr:to>
      <xdr:col>15</xdr:col>
      <xdr:colOff>274591</xdr:colOff>
      <xdr:row>56</xdr:row>
      <xdr:rowOff>19708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842D16-8BFF-D33F-53BD-75766F52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9948" y="4033346"/>
          <a:ext cx="6521677" cy="5209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80"/>
  <sheetViews>
    <sheetView tabSelected="1" topLeftCell="A118" zoomScale="205" zoomScaleNormal="205" workbookViewId="0">
      <selection sqref="A1:O1"/>
    </sheetView>
  </sheetViews>
  <sheetFormatPr defaultRowHeight="16.5" x14ac:dyDescent="0.3"/>
  <cols>
    <col min="1" max="1" width="3.5703125" style="89" customWidth="1"/>
    <col min="2" max="2" width="4.7109375" style="89" customWidth="1"/>
    <col min="3" max="3" width="4.140625" style="89" customWidth="1"/>
    <col min="4" max="4" width="6.7109375" style="114" customWidth="1"/>
    <col min="5" max="7" width="5.5703125" style="114" customWidth="1"/>
    <col min="8" max="9" width="6.5703125" style="116" customWidth="1"/>
    <col min="10" max="10" width="11.5703125" style="116" customWidth="1"/>
    <col min="11" max="11" width="12.5703125" style="116" customWidth="1"/>
    <col min="12" max="12" width="11.7109375" style="116" customWidth="1"/>
    <col min="13" max="13" width="7.140625" style="116" customWidth="1"/>
    <col min="14" max="14" width="9.5703125" style="124" customWidth="1"/>
    <col min="15" max="15" width="6.85546875" style="116" customWidth="1"/>
    <col min="16" max="16" width="9.140625" style="2"/>
    <col min="17" max="17" width="14.42578125" style="1" bestFit="1" customWidth="1"/>
    <col min="18" max="16384" width="9.140625" style="1"/>
  </cols>
  <sheetData>
    <row r="1" spans="1:17" x14ac:dyDescent="0.3">
      <c r="A1" s="97" t="s">
        <v>43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7" ht="54" customHeight="1" x14ac:dyDescent="0.3">
      <c r="A2" s="99" t="s">
        <v>1</v>
      </c>
      <c r="B2" s="99" t="s">
        <v>0</v>
      </c>
      <c r="C2" s="99" t="s">
        <v>3</v>
      </c>
      <c r="D2" s="99" t="s">
        <v>2</v>
      </c>
      <c r="E2" s="99" t="s">
        <v>53</v>
      </c>
      <c r="F2" s="99" t="s">
        <v>52</v>
      </c>
      <c r="G2" s="99" t="s">
        <v>54</v>
      </c>
      <c r="H2" s="99" t="s">
        <v>4</v>
      </c>
      <c r="I2" s="99" t="s">
        <v>45</v>
      </c>
      <c r="J2" s="99" t="s">
        <v>20</v>
      </c>
      <c r="K2" s="99" t="s">
        <v>21</v>
      </c>
      <c r="L2" s="99" t="s">
        <v>51</v>
      </c>
      <c r="M2" s="99" t="s">
        <v>22</v>
      </c>
      <c r="N2" s="99" t="s">
        <v>23</v>
      </c>
      <c r="O2" s="99" t="s">
        <v>29</v>
      </c>
    </row>
    <row r="3" spans="1:17" s="6" customFormat="1" ht="13.5" x14ac:dyDescent="0.25">
      <c r="A3" s="101">
        <v>1</v>
      </c>
      <c r="B3" s="101">
        <v>101</v>
      </c>
      <c r="C3" s="101">
        <v>1</v>
      </c>
      <c r="D3" s="101" t="s">
        <v>38</v>
      </c>
      <c r="E3" s="67">
        <v>616</v>
      </c>
      <c r="F3" s="67">
        <v>78</v>
      </c>
      <c r="G3" s="67">
        <f>E3+F3</f>
        <v>694</v>
      </c>
      <c r="H3" s="103">
        <f>G3*1.1</f>
        <v>763.40000000000009</v>
      </c>
      <c r="I3" s="101">
        <v>22800</v>
      </c>
      <c r="J3" s="104">
        <v>0</v>
      </c>
      <c r="K3" s="105">
        <f>ROUND(J3*1.06,0)</f>
        <v>0</v>
      </c>
      <c r="L3" s="105">
        <f>J3*0.8</f>
        <v>0</v>
      </c>
      <c r="M3" s="105">
        <f>MROUND((K3*0.03/12),500)</f>
        <v>0</v>
      </c>
      <c r="N3" s="105">
        <f>H3*3000</f>
        <v>2290200.0000000005</v>
      </c>
      <c r="O3" s="107" t="s">
        <v>31</v>
      </c>
      <c r="P3" s="5"/>
      <c r="Q3" s="51">
        <f>J12/H12</f>
        <v>0</v>
      </c>
    </row>
    <row r="4" spans="1:17" s="6" customFormat="1" ht="13.5" x14ac:dyDescent="0.25">
      <c r="A4" s="101">
        <v>2</v>
      </c>
      <c r="B4" s="101">
        <v>102</v>
      </c>
      <c r="C4" s="101">
        <v>1</v>
      </c>
      <c r="D4" s="101" t="s">
        <v>38</v>
      </c>
      <c r="E4" s="67">
        <v>616</v>
      </c>
      <c r="F4" s="67">
        <v>78</v>
      </c>
      <c r="G4" s="67">
        <f t="shared" ref="G4:G67" si="0">E4+F4</f>
        <v>694</v>
      </c>
      <c r="H4" s="103">
        <f t="shared" ref="H4:H67" si="1">G4*1.1</f>
        <v>763.40000000000009</v>
      </c>
      <c r="I4" s="101">
        <f>I3</f>
        <v>22800</v>
      </c>
      <c r="J4" s="104">
        <v>0</v>
      </c>
      <c r="K4" s="105">
        <f t="shared" ref="K4:K67" si="2">ROUND(J4*1.06,0)</f>
        <v>0</v>
      </c>
      <c r="L4" s="105">
        <f t="shared" ref="L4:L67" si="3">J4*0.8</f>
        <v>0</v>
      </c>
      <c r="M4" s="105">
        <f t="shared" ref="M4:M67" si="4">MROUND((K4*0.03/12),500)</f>
        <v>0</v>
      </c>
      <c r="N4" s="105">
        <f t="shared" ref="N4:N67" si="5">H4*3000</f>
        <v>2290200.0000000005</v>
      </c>
      <c r="O4" s="107" t="s">
        <v>31</v>
      </c>
      <c r="P4" s="5"/>
      <c r="Q4" s="51"/>
    </row>
    <row r="5" spans="1:17" s="6" customFormat="1" ht="13.5" x14ac:dyDescent="0.25">
      <c r="A5" s="101">
        <v>3</v>
      </c>
      <c r="B5" s="101">
        <v>103</v>
      </c>
      <c r="C5" s="101">
        <v>1</v>
      </c>
      <c r="D5" s="101" t="s">
        <v>39</v>
      </c>
      <c r="E5" s="67">
        <v>260</v>
      </c>
      <c r="F5" s="67">
        <v>0</v>
      </c>
      <c r="G5" s="67">
        <f t="shared" si="0"/>
        <v>260</v>
      </c>
      <c r="H5" s="103">
        <f t="shared" si="1"/>
        <v>286</v>
      </c>
      <c r="I5" s="101">
        <f>I4</f>
        <v>22800</v>
      </c>
      <c r="J5" s="104">
        <f t="shared" ref="J5:J66" si="6">G5*I5</f>
        <v>5928000</v>
      </c>
      <c r="K5" s="105">
        <f t="shared" si="2"/>
        <v>6283680</v>
      </c>
      <c r="L5" s="105">
        <f t="shared" si="3"/>
        <v>4742400</v>
      </c>
      <c r="M5" s="105">
        <f t="shared" si="4"/>
        <v>15500</v>
      </c>
      <c r="N5" s="105">
        <f t="shared" si="5"/>
        <v>858000</v>
      </c>
      <c r="O5" s="107" t="s">
        <v>30</v>
      </c>
      <c r="P5" s="5"/>
      <c r="Q5" s="51"/>
    </row>
    <row r="6" spans="1:17" s="6" customFormat="1" ht="13.5" x14ac:dyDescent="0.25">
      <c r="A6" s="101">
        <v>4</v>
      </c>
      <c r="B6" s="101">
        <v>104</v>
      </c>
      <c r="C6" s="101">
        <v>1</v>
      </c>
      <c r="D6" s="101" t="s">
        <v>40</v>
      </c>
      <c r="E6" s="67">
        <v>460</v>
      </c>
      <c r="F6" s="67">
        <v>0</v>
      </c>
      <c r="G6" s="67">
        <f t="shared" si="0"/>
        <v>460</v>
      </c>
      <c r="H6" s="103">
        <f t="shared" si="1"/>
        <v>506.00000000000006</v>
      </c>
      <c r="I6" s="101">
        <f>I5</f>
        <v>22800</v>
      </c>
      <c r="J6" s="104">
        <f t="shared" si="6"/>
        <v>10488000</v>
      </c>
      <c r="K6" s="105">
        <f t="shared" si="2"/>
        <v>11117280</v>
      </c>
      <c r="L6" s="105">
        <f t="shared" si="3"/>
        <v>8390400</v>
      </c>
      <c r="M6" s="105">
        <f t="shared" si="4"/>
        <v>28000</v>
      </c>
      <c r="N6" s="105">
        <f t="shared" si="5"/>
        <v>1518000.0000000002</v>
      </c>
      <c r="O6" s="107" t="s">
        <v>30</v>
      </c>
      <c r="P6" s="5"/>
      <c r="Q6" s="51"/>
    </row>
    <row r="7" spans="1:17" s="6" customFormat="1" ht="13.5" x14ac:dyDescent="0.25">
      <c r="A7" s="101">
        <v>5</v>
      </c>
      <c r="B7" s="101">
        <v>105</v>
      </c>
      <c r="C7" s="101">
        <v>1</v>
      </c>
      <c r="D7" s="101" t="s">
        <v>38</v>
      </c>
      <c r="E7" s="67">
        <v>616</v>
      </c>
      <c r="F7" s="67">
        <v>78</v>
      </c>
      <c r="G7" s="67">
        <f t="shared" si="0"/>
        <v>694</v>
      </c>
      <c r="H7" s="103">
        <f t="shared" si="1"/>
        <v>763.40000000000009</v>
      </c>
      <c r="I7" s="101">
        <f>I6</f>
        <v>22800</v>
      </c>
      <c r="J7" s="104">
        <v>0</v>
      </c>
      <c r="K7" s="105">
        <f t="shared" si="2"/>
        <v>0</v>
      </c>
      <c r="L7" s="105">
        <f t="shared" si="3"/>
        <v>0</v>
      </c>
      <c r="M7" s="105">
        <f t="shared" si="4"/>
        <v>0</v>
      </c>
      <c r="N7" s="105">
        <f t="shared" si="5"/>
        <v>2290200.0000000005</v>
      </c>
      <c r="O7" s="107" t="s">
        <v>31</v>
      </c>
      <c r="P7" s="5"/>
      <c r="Q7" s="51"/>
    </row>
    <row r="8" spans="1:17" s="6" customFormat="1" ht="13.5" x14ac:dyDescent="0.25">
      <c r="A8" s="101">
        <v>6</v>
      </c>
      <c r="B8" s="101">
        <v>106</v>
      </c>
      <c r="C8" s="101">
        <v>1</v>
      </c>
      <c r="D8" s="101" t="s">
        <v>38</v>
      </c>
      <c r="E8" s="67">
        <v>616</v>
      </c>
      <c r="F8" s="67">
        <v>78</v>
      </c>
      <c r="G8" s="67">
        <f t="shared" si="0"/>
        <v>694</v>
      </c>
      <c r="H8" s="103">
        <f t="shared" si="1"/>
        <v>763.40000000000009</v>
      </c>
      <c r="I8" s="101">
        <f>I7</f>
        <v>22800</v>
      </c>
      <c r="J8" s="104">
        <v>0</v>
      </c>
      <c r="K8" s="105">
        <f t="shared" si="2"/>
        <v>0</v>
      </c>
      <c r="L8" s="105">
        <f t="shared" si="3"/>
        <v>0</v>
      </c>
      <c r="M8" s="105">
        <f t="shared" si="4"/>
        <v>0</v>
      </c>
      <c r="N8" s="105">
        <f t="shared" si="5"/>
        <v>2290200.0000000005</v>
      </c>
      <c r="O8" s="107" t="s">
        <v>31</v>
      </c>
      <c r="P8" s="5"/>
      <c r="Q8" s="51"/>
    </row>
    <row r="9" spans="1:17" s="6" customFormat="1" ht="13.5" x14ac:dyDescent="0.25">
      <c r="A9" s="101">
        <v>7</v>
      </c>
      <c r="B9" s="101">
        <v>107</v>
      </c>
      <c r="C9" s="101">
        <v>1</v>
      </c>
      <c r="D9" s="101" t="s">
        <v>38</v>
      </c>
      <c r="E9" s="67">
        <v>629</v>
      </c>
      <c r="F9" s="67">
        <v>0</v>
      </c>
      <c r="G9" s="67">
        <f t="shared" si="0"/>
        <v>629</v>
      </c>
      <c r="H9" s="103">
        <f t="shared" si="1"/>
        <v>691.90000000000009</v>
      </c>
      <c r="I9" s="101">
        <f>I8</f>
        <v>22800</v>
      </c>
      <c r="J9" s="104">
        <f t="shared" si="6"/>
        <v>14341200</v>
      </c>
      <c r="K9" s="105">
        <f t="shared" si="2"/>
        <v>15201672</v>
      </c>
      <c r="L9" s="105">
        <f t="shared" si="3"/>
        <v>11472960</v>
      </c>
      <c r="M9" s="105">
        <f t="shared" si="4"/>
        <v>38000</v>
      </c>
      <c r="N9" s="105">
        <f t="shared" si="5"/>
        <v>2075700.0000000002</v>
      </c>
      <c r="O9" s="107" t="s">
        <v>30</v>
      </c>
      <c r="P9" s="5"/>
      <c r="Q9" s="51">
        <v>7506790827</v>
      </c>
    </row>
    <row r="10" spans="1:17" s="6" customFormat="1" ht="13.5" x14ac:dyDescent="0.25">
      <c r="A10" s="101">
        <v>8</v>
      </c>
      <c r="B10" s="101">
        <v>108</v>
      </c>
      <c r="C10" s="101">
        <v>1</v>
      </c>
      <c r="D10" s="101" t="s">
        <v>38</v>
      </c>
      <c r="E10" s="67">
        <v>631</v>
      </c>
      <c r="F10" s="67">
        <v>0</v>
      </c>
      <c r="G10" s="67">
        <f t="shared" si="0"/>
        <v>631</v>
      </c>
      <c r="H10" s="103">
        <f t="shared" si="1"/>
        <v>694.1</v>
      </c>
      <c r="I10" s="101">
        <f>I9</f>
        <v>22800</v>
      </c>
      <c r="J10" s="104">
        <f t="shared" si="6"/>
        <v>14386800</v>
      </c>
      <c r="K10" s="105">
        <f t="shared" si="2"/>
        <v>15250008</v>
      </c>
      <c r="L10" s="105">
        <f t="shared" si="3"/>
        <v>11509440</v>
      </c>
      <c r="M10" s="105">
        <f t="shared" si="4"/>
        <v>38000</v>
      </c>
      <c r="N10" s="105">
        <f t="shared" si="5"/>
        <v>2082300</v>
      </c>
      <c r="O10" s="107" t="s">
        <v>30</v>
      </c>
      <c r="P10" s="5"/>
      <c r="Q10" s="51"/>
    </row>
    <row r="11" spans="1:17" s="6" customFormat="1" ht="13.5" x14ac:dyDescent="0.25">
      <c r="A11" s="101">
        <v>9</v>
      </c>
      <c r="B11" s="101">
        <v>201</v>
      </c>
      <c r="C11" s="101">
        <v>2</v>
      </c>
      <c r="D11" s="101" t="s">
        <v>38</v>
      </c>
      <c r="E11" s="67">
        <v>616</v>
      </c>
      <c r="F11" s="67">
        <v>78</v>
      </c>
      <c r="G11" s="67">
        <f t="shared" si="0"/>
        <v>694</v>
      </c>
      <c r="H11" s="103">
        <f t="shared" si="1"/>
        <v>763.40000000000009</v>
      </c>
      <c r="I11" s="101">
        <f>I10+80</f>
        <v>22880</v>
      </c>
      <c r="J11" s="104">
        <v>0</v>
      </c>
      <c r="K11" s="105">
        <f t="shared" si="2"/>
        <v>0</v>
      </c>
      <c r="L11" s="105">
        <f t="shared" si="3"/>
        <v>0</v>
      </c>
      <c r="M11" s="105">
        <f t="shared" si="4"/>
        <v>0</v>
      </c>
      <c r="N11" s="105">
        <f t="shared" si="5"/>
        <v>2290200.0000000005</v>
      </c>
      <c r="O11" s="107" t="s">
        <v>31</v>
      </c>
      <c r="P11" s="5"/>
      <c r="Q11" s="51"/>
    </row>
    <row r="12" spans="1:17" s="6" customFormat="1" ht="13.5" x14ac:dyDescent="0.25">
      <c r="A12" s="101">
        <v>10</v>
      </c>
      <c r="B12" s="101">
        <v>202</v>
      </c>
      <c r="C12" s="101">
        <v>2</v>
      </c>
      <c r="D12" s="101" t="s">
        <v>38</v>
      </c>
      <c r="E12" s="67">
        <v>616</v>
      </c>
      <c r="F12" s="67">
        <v>78</v>
      </c>
      <c r="G12" s="67">
        <f t="shared" si="0"/>
        <v>694</v>
      </c>
      <c r="H12" s="103">
        <f t="shared" si="1"/>
        <v>763.40000000000009</v>
      </c>
      <c r="I12" s="101">
        <f>I11</f>
        <v>22880</v>
      </c>
      <c r="J12" s="104">
        <v>0</v>
      </c>
      <c r="K12" s="105">
        <f t="shared" si="2"/>
        <v>0</v>
      </c>
      <c r="L12" s="105">
        <f t="shared" si="3"/>
        <v>0</v>
      </c>
      <c r="M12" s="105">
        <f t="shared" si="4"/>
        <v>0</v>
      </c>
      <c r="N12" s="105">
        <f t="shared" si="5"/>
        <v>2290200.0000000005</v>
      </c>
      <c r="O12" s="107" t="s">
        <v>31</v>
      </c>
      <c r="P12" s="5"/>
    </row>
    <row r="13" spans="1:17" s="6" customFormat="1" ht="13.5" x14ac:dyDescent="0.25">
      <c r="A13" s="101">
        <v>11</v>
      </c>
      <c r="B13" s="101">
        <v>203</v>
      </c>
      <c r="C13" s="101">
        <v>2</v>
      </c>
      <c r="D13" s="101" t="s">
        <v>39</v>
      </c>
      <c r="E13" s="67">
        <v>260</v>
      </c>
      <c r="F13" s="67">
        <v>0</v>
      </c>
      <c r="G13" s="67">
        <f t="shared" si="0"/>
        <v>260</v>
      </c>
      <c r="H13" s="103">
        <f t="shared" si="1"/>
        <v>286</v>
      </c>
      <c r="I13" s="101">
        <f>I12</f>
        <v>22880</v>
      </c>
      <c r="J13" s="104">
        <f t="shared" si="6"/>
        <v>5948800</v>
      </c>
      <c r="K13" s="105">
        <f t="shared" si="2"/>
        <v>6305728</v>
      </c>
      <c r="L13" s="105">
        <f t="shared" si="3"/>
        <v>4759040</v>
      </c>
      <c r="M13" s="105">
        <f t="shared" si="4"/>
        <v>16000</v>
      </c>
      <c r="N13" s="105">
        <f t="shared" si="5"/>
        <v>858000</v>
      </c>
      <c r="O13" s="107" t="s">
        <v>30</v>
      </c>
      <c r="P13" s="5"/>
    </row>
    <row r="14" spans="1:17" s="6" customFormat="1" ht="13.5" x14ac:dyDescent="0.25">
      <c r="A14" s="101">
        <v>12</v>
      </c>
      <c r="B14" s="101">
        <v>204</v>
      </c>
      <c r="C14" s="101">
        <v>2</v>
      </c>
      <c r="D14" s="101" t="s">
        <v>40</v>
      </c>
      <c r="E14" s="67">
        <v>460</v>
      </c>
      <c r="F14" s="67">
        <v>0</v>
      </c>
      <c r="G14" s="67">
        <f t="shared" si="0"/>
        <v>460</v>
      </c>
      <c r="H14" s="103">
        <f t="shared" si="1"/>
        <v>506.00000000000006</v>
      </c>
      <c r="I14" s="101">
        <f>I13</f>
        <v>22880</v>
      </c>
      <c r="J14" s="104">
        <f t="shared" si="6"/>
        <v>10524800</v>
      </c>
      <c r="K14" s="105">
        <f t="shared" si="2"/>
        <v>11156288</v>
      </c>
      <c r="L14" s="105">
        <f t="shared" si="3"/>
        <v>8419840</v>
      </c>
      <c r="M14" s="105">
        <f t="shared" si="4"/>
        <v>28000</v>
      </c>
      <c r="N14" s="105">
        <f t="shared" si="5"/>
        <v>1518000.0000000002</v>
      </c>
      <c r="O14" s="107" t="s">
        <v>30</v>
      </c>
      <c r="P14" s="5"/>
    </row>
    <row r="15" spans="1:17" s="6" customFormat="1" ht="13.5" x14ac:dyDescent="0.25">
      <c r="A15" s="101">
        <v>13</v>
      </c>
      <c r="B15" s="101">
        <v>205</v>
      </c>
      <c r="C15" s="101">
        <v>2</v>
      </c>
      <c r="D15" s="101" t="s">
        <v>38</v>
      </c>
      <c r="E15" s="67">
        <v>616</v>
      </c>
      <c r="F15" s="67">
        <v>78</v>
      </c>
      <c r="G15" s="67">
        <f t="shared" si="0"/>
        <v>694</v>
      </c>
      <c r="H15" s="103">
        <f t="shared" si="1"/>
        <v>763.40000000000009</v>
      </c>
      <c r="I15" s="101">
        <f>I14</f>
        <v>22880</v>
      </c>
      <c r="J15" s="104">
        <v>0</v>
      </c>
      <c r="K15" s="105">
        <f t="shared" si="2"/>
        <v>0</v>
      </c>
      <c r="L15" s="105">
        <f t="shared" si="3"/>
        <v>0</v>
      </c>
      <c r="M15" s="105">
        <f t="shared" si="4"/>
        <v>0</v>
      </c>
      <c r="N15" s="105">
        <f t="shared" si="5"/>
        <v>2290200.0000000005</v>
      </c>
      <c r="O15" s="107" t="s">
        <v>31</v>
      </c>
      <c r="P15" s="5"/>
    </row>
    <row r="16" spans="1:17" s="6" customFormat="1" ht="13.5" x14ac:dyDescent="0.25">
      <c r="A16" s="101">
        <v>14</v>
      </c>
      <c r="B16" s="101">
        <v>206</v>
      </c>
      <c r="C16" s="101">
        <v>2</v>
      </c>
      <c r="D16" s="101" t="s">
        <v>38</v>
      </c>
      <c r="E16" s="67">
        <v>616</v>
      </c>
      <c r="F16" s="67">
        <v>78</v>
      </c>
      <c r="G16" s="67">
        <f t="shared" si="0"/>
        <v>694</v>
      </c>
      <c r="H16" s="103">
        <f t="shared" si="1"/>
        <v>763.40000000000009</v>
      </c>
      <c r="I16" s="101">
        <f>I15</f>
        <v>22880</v>
      </c>
      <c r="J16" s="104">
        <v>0</v>
      </c>
      <c r="K16" s="105">
        <f t="shared" si="2"/>
        <v>0</v>
      </c>
      <c r="L16" s="105">
        <f t="shared" si="3"/>
        <v>0</v>
      </c>
      <c r="M16" s="105">
        <f t="shared" si="4"/>
        <v>0</v>
      </c>
      <c r="N16" s="105">
        <f t="shared" si="5"/>
        <v>2290200.0000000005</v>
      </c>
      <c r="O16" s="107" t="s">
        <v>31</v>
      </c>
      <c r="P16" s="5"/>
    </row>
    <row r="17" spans="1:16" s="6" customFormat="1" ht="13.5" x14ac:dyDescent="0.25">
      <c r="A17" s="101">
        <v>15</v>
      </c>
      <c r="B17" s="101">
        <v>207</v>
      </c>
      <c r="C17" s="101">
        <v>2</v>
      </c>
      <c r="D17" s="101" t="s">
        <v>38</v>
      </c>
      <c r="E17" s="67">
        <v>629</v>
      </c>
      <c r="F17" s="67">
        <v>0</v>
      </c>
      <c r="G17" s="67">
        <f t="shared" si="0"/>
        <v>629</v>
      </c>
      <c r="H17" s="103">
        <f t="shared" si="1"/>
        <v>691.90000000000009</v>
      </c>
      <c r="I17" s="101">
        <f>I16</f>
        <v>22880</v>
      </c>
      <c r="J17" s="104">
        <f t="shared" si="6"/>
        <v>14391520</v>
      </c>
      <c r="K17" s="105">
        <f t="shared" si="2"/>
        <v>15255011</v>
      </c>
      <c r="L17" s="105">
        <f t="shared" si="3"/>
        <v>11513216</v>
      </c>
      <c r="M17" s="105">
        <f t="shared" si="4"/>
        <v>38000</v>
      </c>
      <c r="N17" s="105">
        <f t="shared" si="5"/>
        <v>2075700.0000000002</v>
      </c>
      <c r="O17" s="107" t="s">
        <v>30</v>
      </c>
      <c r="P17" s="5"/>
    </row>
    <row r="18" spans="1:16" s="6" customFormat="1" ht="13.5" x14ac:dyDescent="0.25">
      <c r="A18" s="101">
        <v>16</v>
      </c>
      <c r="B18" s="101">
        <v>208</v>
      </c>
      <c r="C18" s="101">
        <v>2</v>
      </c>
      <c r="D18" s="101" t="s">
        <v>38</v>
      </c>
      <c r="E18" s="67">
        <v>631</v>
      </c>
      <c r="F18" s="67">
        <v>0</v>
      </c>
      <c r="G18" s="67">
        <f t="shared" si="0"/>
        <v>631</v>
      </c>
      <c r="H18" s="103">
        <f t="shared" si="1"/>
        <v>694.1</v>
      </c>
      <c r="I18" s="101">
        <f>I17</f>
        <v>22880</v>
      </c>
      <c r="J18" s="104">
        <f t="shared" si="6"/>
        <v>14437280</v>
      </c>
      <c r="K18" s="105">
        <f t="shared" si="2"/>
        <v>15303517</v>
      </c>
      <c r="L18" s="105">
        <f t="shared" si="3"/>
        <v>11549824</v>
      </c>
      <c r="M18" s="105">
        <f t="shared" si="4"/>
        <v>38500</v>
      </c>
      <c r="N18" s="105">
        <f t="shared" si="5"/>
        <v>2082300</v>
      </c>
      <c r="O18" s="107" t="s">
        <v>30</v>
      </c>
      <c r="P18" s="5"/>
    </row>
    <row r="19" spans="1:16" s="6" customFormat="1" ht="13.5" x14ac:dyDescent="0.25">
      <c r="A19" s="101">
        <v>17</v>
      </c>
      <c r="B19" s="101">
        <v>301</v>
      </c>
      <c r="C19" s="101">
        <v>3</v>
      </c>
      <c r="D19" s="101" t="s">
        <v>38</v>
      </c>
      <c r="E19" s="67">
        <v>616</v>
      </c>
      <c r="F19" s="67">
        <v>78</v>
      </c>
      <c r="G19" s="67">
        <f t="shared" si="0"/>
        <v>694</v>
      </c>
      <c r="H19" s="103">
        <f t="shared" si="1"/>
        <v>763.40000000000009</v>
      </c>
      <c r="I19" s="101">
        <f>I18+80</f>
        <v>22960</v>
      </c>
      <c r="J19" s="104">
        <v>0</v>
      </c>
      <c r="K19" s="105">
        <f t="shared" si="2"/>
        <v>0</v>
      </c>
      <c r="L19" s="105">
        <f t="shared" si="3"/>
        <v>0</v>
      </c>
      <c r="M19" s="105">
        <f t="shared" si="4"/>
        <v>0</v>
      </c>
      <c r="N19" s="105">
        <f t="shared" si="5"/>
        <v>2290200.0000000005</v>
      </c>
      <c r="O19" s="107" t="s">
        <v>31</v>
      </c>
      <c r="P19" s="5"/>
    </row>
    <row r="20" spans="1:16" s="6" customFormat="1" ht="13.5" x14ac:dyDescent="0.25">
      <c r="A20" s="101">
        <v>18</v>
      </c>
      <c r="B20" s="101">
        <v>302</v>
      </c>
      <c r="C20" s="101">
        <v>3</v>
      </c>
      <c r="D20" s="101" t="s">
        <v>38</v>
      </c>
      <c r="E20" s="67">
        <v>616</v>
      </c>
      <c r="F20" s="67">
        <v>78</v>
      </c>
      <c r="G20" s="67">
        <f t="shared" si="0"/>
        <v>694</v>
      </c>
      <c r="H20" s="103">
        <f t="shared" si="1"/>
        <v>763.40000000000009</v>
      </c>
      <c r="I20" s="101">
        <f>I19</f>
        <v>22960</v>
      </c>
      <c r="J20" s="104">
        <v>0</v>
      </c>
      <c r="K20" s="105">
        <f t="shared" si="2"/>
        <v>0</v>
      </c>
      <c r="L20" s="105">
        <f t="shared" si="3"/>
        <v>0</v>
      </c>
      <c r="M20" s="105">
        <f t="shared" si="4"/>
        <v>0</v>
      </c>
      <c r="N20" s="105">
        <f t="shared" si="5"/>
        <v>2290200.0000000005</v>
      </c>
      <c r="O20" s="107" t="s">
        <v>31</v>
      </c>
      <c r="P20" s="5"/>
    </row>
    <row r="21" spans="1:16" s="6" customFormat="1" ht="13.5" x14ac:dyDescent="0.25">
      <c r="A21" s="101">
        <v>19</v>
      </c>
      <c r="B21" s="101">
        <v>303</v>
      </c>
      <c r="C21" s="101">
        <v>3</v>
      </c>
      <c r="D21" s="101" t="s">
        <v>39</v>
      </c>
      <c r="E21" s="67">
        <v>260</v>
      </c>
      <c r="F21" s="67">
        <v>0</v>
      </c>
      <c r="G21" s="67">
        <f t="shared" si="0"/>
        <v>260</v>
      </c>
      <c r="H21" s="103">
        <f t="shared" si="1"/>
        <v>286</v>
      </c>
      <c r="I21" s="101">
        <f>I20</f>
        <v>22960</v>
      </c>
      <c r="J21" s="104">
        <f t="shared" si="6"/>
        <v>5969600</v>
      </c>
      <c r="K21" s="105">
        <f t="shared" si="2"/>
        <v>6327776</v>
      </c>
      <c r="L21" s="105">
        <f t="shared" si="3"/>
        <v>4775680</v>
      </c>
      <c r="M21" s="105">
        <f t="shared" si="4"/>
        <v>16000</v>
      </c>
      <c r="N21" s="105">
        <f t="shared" si="5"/>
        <v>858000</v>
      </c>
      <c r="O21" s="107" t="s">
        <v>30</v>
      </c>
      <c r="P21" s="5"/>
    </row>
    <row r="22" spans="1:16" s="6" customFormat="1" ht="13.5" x14ac:dyDescent="0.25">
      <c r="A22" s="101">
        <v>20</v>
      </c>
      <c r="B22" s="101">
        <v>304</v>
      </c>
      <c r="C22" s="101">
        <v>3</v>
      </c>
      <c r="D22" s="101" t="s">
        <v>40</v>
      </c>
      <c r="E22" s="67">
        <v>460</v>
      </c>
      <c r="F22" s="67">
        <v>0</v>
      </c>
      <c r="G22" s="67">
        <f t="shared" si="0"/>
        <v>460</v>
      </c>
      <c r="H22" s="103">
        <f t="shared" si="1"/>
        <v>506.00000000000006</v>
      </c>
      <c r="I22" s="101">
        <f>I21</f>
        <v>22960</v>
      </c>
      <c r="J22" s="104">
        <f t="shared" si="6"/>
        <v>10561600</v>
      </c>
      <c r="K22" s="105">
        <f t="shared" si="2"/>
        <v>11195296</v>
      </c>
      <c r="L22" s="105">
        <f t="shared" si="3"/>
        <v>8449280</v>
      </c>
      <c r="M22" s="105">
        <f t="shared" si="4"/>
        <v>28000</v>
      </c>
      <c r="N22" s="105">
        <f t="shared" si="5"/>
        <v>1518000.0000000002</v>
      </c>
      <c r="O22" s="107" t="s">
        <v>30</v>
      </c>
      <c r="P22" s="5"/>
    </row>
    <row r="23" spans="1:16" s="6" customFormat="1" ht="13.5" x14ac:dyDescent="0.25">
      <c r="A23" s="101">
        <v>21</v>
      </c>
      <c r="B23" s="101">
        <v>305</v>
      </c>
      <c r="C23" s="101">
        <v>3</v>
      </c>
      <c r="D23" s="101" t="s">
        <v>38</v>
      </c>
      <c r="E23" s="67">
        <v>616</v>
      </c>
      <c r="F23" s="67">
        <v>78</v>
      </c>
      <c r="G23" s="67">
        <f t="shared" si="0"/>
        <v>694</v>
      </c>
      <c r="H23" s="103">
        <f t="shared" si="1"/>
        <v>763.40000000000009</v>
      </c>
      <c r="I23" s="101">
        <f>I22</f>
        <v>22960</v>
      </c>
      <c r="J23" s="104">
        <v>0</v>
      </c>
      <c r="K23" s="105">
        <f t="shared" si="2"/>
        <v>0</v>
      </c>
      <c r="L23" s="105">
        <f t="shared" si="3"/>
        <v>0</v>
      </c>
      <c r="M23" s="105">
        <f t="shared" si="4"/>
        <v>0</v>
      </c>
      <c r="N23" s="105">
        <f t="shared" si="5"/>
        <v>2290200.0000000005</v>
      </c>
      <c r="O23" s="107" t="s">
        <v>31</v>
      </c>
      <c r="P23" s="5"/>
    </row>
    <row r="24" spans="1:16" s="6" customFormat="1" ht="13.5" x14ac:dyDescent="0.25">
      <c r="A24" s="101">
        <v>22</v>
      </c>
      <c r="B24" s="101">
        <v>306</v>
      </c>
      <c r="C24" s="101">
        <v>3</v>
      </c>
      <c r="D24" s="101" t="s">
        <v>38</v>
      </c>
      <c r="E24" s="67">
        <v>616</v>
      </c>
      <c r="F24" s="67">
        <v>78</v>
      </c>
      <c r="G24" s="67">
        <f t="shared" si="0"/>
        <v>694</v>
      </c>
      <c r="H24" s="103">
        <f t="shared" si="1"/>
        <v>763.40000000000009</v>
      </c>
      <c r="I24" s="101">
        <f>I23</f>
        <v>22960</v>
      </c>
      <c r="J24" s="104">
        <v>0</v>
      </c>
      <c r="K24" s="105">
        <f t="shared" si="2"/>
        <v>0</v>
      </c>
      <c r="L24" s="105">
        <f t="shared" si="3"/>
        <v>0</v>
      </c>
      <c r="M24" s="105">
        <f t="shared" si="4"/>
        <v>0</v>
      </c>
      <c r="N24" s="105">
        <f t="shared" si="5"/>
        <v>2290200.0000000005</v>
      </c>
      <c r="O24" s="107" t="s">
        <v>31</v>
      </c>
      <c r="P24" s="5"/>
    </row>
    <row r="25" spans="1:16" s="6" customFormat="1" ht="13.5" x14ac:dyDescent="0.25">
      <c r="A25" s="101">
        <v>23</v>
      </c>
      <c r="B25" s="101">
        <v>307</v>
      </c>
      <c r="C25" s="101">
        <v>3</v>
      </c>
      <c r="D25" s="101" t="s">
        <v>38</v>
      </c>
      <c r="E25" s="67">
        <v>629</v>
      </c>
      <c r="F25" s="67">
        <v>0</v>
      </c>
      <c r="G25" s="67">
        <f t="shared" si="0"/>
        <v>629</v>
      </c>
      <c r="H25" s="103">
        <f t="shared" si="1"/>
        <v>691.90000000000009</v>
      </c>
      <c r="I25" s="101">
        <f>I24</f>
        <v>22960</v>
      </c>
      <c r="J25" s="104">
        <f t="shared" si="6"/>
        <v>14441840</v>
      </c>
      <c r="K25" s="105">
        <f t="shared" si="2"/>
        <v>15308350</v>
      </c>
      <c r="L25" s="105">
        <f t="shared" si="3"/>
        <v>11553472</v>
      </c>
      <c r="M25" s="105">
        <f t="shared" si="4"/>
        <v>38500</v>
      </c>
      <c r="N25" s="105">
        <f t="shared" si="5"/>
        <v>2075700.0000000002</v>
      </c>
      <c r="O25" s="107" t="s">
        <v>30</v>
      </c>
      <c r="P25" s="5"/>
    </row>
    <row r="26" spans="1:16" s="6" customFormat="1" ht="13.5" x14ac:dyDescent="0.25">
      <c r="A26" s="101">
        <v>24</v>
      </c>
      <c r="B26" s="101">
        <v>308</v>
      </c>
      <c r="C26" s="101">
        <v>3</v>
      </c>
      <c r="D26" s="101" t="s">
        <v>38</v>
      </c>
      <c r="E26" s="67">
        <v>631</v>
      </c>
      <c r="F26" s="67">
        <v>0</v>
      </c>
      <c r="G26" s="67">
        <f t="shared" si="0"/>
        <v>631</v>
      </c>
      <c r="H26" s="103">
        <f t="shared" si="1"/>
        <v>694.1</v>
      </c>
      <c r="I26" s="101">
        <f>I25</f>
        <v>22960</v>
      </c>
      <c r="J26" s="104">
        <f t="shared" si="6"/>
        <v>14487760</v>
      </c>
      <c r="K26" s="105">
        <f t="shared" si="2"/>
        <v>15357026</v>
      </c>
      <c r="L26" s="105">
        <f t="shared" si="3"/>
        <v>11590208</v>
      </c>
      <c r="M26" s="105">
        <f t="shared" si="4"/>
        <v>38500</v>
      </c>
      <c r="N26" s="105">
        <f t="shared" si="5"/>
        <v>2082300</v>
      </c>
      <c r="O26" s="107" t="s">
        <v>30</v>
      </c>
      <c r="P26" s="5"/>
    </row>
    <row r="27" spans="1:16" s="6" customFormat="1" ht="13.5" x14ac:dyDescent="0.25">
      <c r="A27" s="101">
        <v>25</v>
      </c>
      <c r="B27" s="101">
        <v>401</v>
      </c>
      <c r="C27" s="101">
        <v>4</v>
      </c>
      <c r="D27" s="101" t="s">
        <v>38</v>
      </c>
      <c r="E27" s="67">
        <v>616</v>
      </c>
      <c r="F27" s="67">
        <v>78</v>
      </c>
      <c r="G27" s="67">
        <f t="shared" si="0"/>
        <v>694</v>
      </c>
      <c r="H27" s="103">
        <f t="shared" si="1"/>
        <v>763.40000000000009</v>
      </c>
      <c r="I27" s="101">
        <f>I26+80</f>
        <v>23040</v>
      </c>
      <c r="J27" s="104">
        <v>0</v>
      </c>
      <c r="K27" s="105">
        <f t="shared" si="2"/>
        <v>0</v>
      </c>
      <c r="L27" s="105">
        <f t="shared" si="3"/>
        <v>0</v>
      </c>
      <c r="M27" s="105">
        <f t="shared" si="4"/>
        <v>0</v>
      </c>
      <c r="N27" s="105">
        <f t="shared" si="5"/>
        <v>2290200.0000000005</v>
      </c>
      <c r="O27" s="107" t="s">
        <v>31</v>
      </c>
      <c r="P27" s="5"/>
    </row>
    <row r="28" spans="1:16" s="6" customFormat="1" ht="13.5" x14ac:dyDescent="0.25">
      <c r="A28" s="101">
        <v>26</v>
      </c>
      <c r="B28" s="101">
        <v>402</v>
      </c>
      <c r="C28" s="101">
        <v>4</v>
      </c>
      <c r="D28" s="101" t="s">
        <v>38</v>
      </c>
      <c r="E28" s="67">
        <v>616</v>
      </c>
      <c r="F28" s="67">
        <v>78</v>
      </c>
      <c r="G28" s="67">
        <f t="shared" si="0"/>
        <v>694</v>
      </c>
      <c r="H28" s="103">
        <f t="shared" si="1"/>
        <v>763.40000000000009</v>
      </c>
      <c r="I28" s="101">
        <f>I27</f>
        <v>23040</v>
      </c>
      <c r="J28" s="104">
        <v>0</v>
      </c>
      <c r="K28" s="105">
        <f t="shared" si="2"/>
        <v>0</v>
      </c>
      <c r="L28" s="105">
        <f t="shared" si="3"/>
        <v>0</v>
      </c>
      <c r="M28" s="105">
        <f t="shared" si="4"/>
        <v>0</v>
      </c>
      <c r="N28" s="105">
        <f t="shared" si="5"/>
        <v>2290200.0000000005</v>
      </c>
      <c r="O28" s="107" t="s">
        <v>31</v>
      </c>
      <c r="P28" s="5"/>
    </row>
    <row r="29" spans="1:16" s="6" customFormat="1" ht="13.5" x14ac:dyDescent="0.25">
      <c r="A29" s="101">
        <v>27</v>
      </c>
      <c r="B29" s="101">
        <v>403</v>
      </c>
      <c r="C29" s="101">
        <v>4</v>
      </c>
      <c r="D29" s="101" t="s">
        <v>39</v>
      </c>
      <c r="E29" s="67">
        <v>260</v>
      </c>
      <c r="F29" s="67">
        <v>0</v>
      </c>
      <c r="G29" s="67">
        <f t="shared" si="0"/>
        <v>260</v>
      </c>
      <c r="H29" s="103">
        <f t="shared" si="1"/>
        <v>286</v>
      </c>
      <c r="I29" s="101">
        <f>I28</f>
        <v>23040</v>
      </c>
      <c r="J29" s="104">
        <f t="shared" si="6"/>
        <v>5990400</v>
      </c>
      <c r="K29" s="105">
        <f t="shared" si="2"/>
        <v>6349824</v>
      </c>
      <c r="L29" s="105">
        <f t="shared" si="3"/>
        <v>4792320</v>
      </c>
      <c r="M29" s="105">
        <f t="shared" si="4"/>
        <v>16000</v>
      </c>
      <c r="N29" s="105">
        <f t="shared" si="5"/>
        <v>858000</v>
      </c>
      <c r="O29" s="107" t="s">
        <v>30</v>
      </c>
      <c r="P29" s="5"/>
    </row>
    <row r="30" spans="1:16" s="6" customFormat="1" ht="13.5" x14ac:dyDescent="0.25">
      <c r="A30" s="101">
        <v>28</v>
      </c>
      <c r="B30" s="101">
        <v>404</v>
      </c>
      <c r="C30" s="101">
        <v>4</v>
      </c>
      <c r="D30" s="101" t="s">
        <v>40</v>
      </c>
      <c r="E30" s="67">
        <v>460</v>
      </c>
      <c r="F30" s="67">
        <v>0</v>
      </c>
      <c r="G30" s="67">
        <f t="shared" si="0"/>
        <v>460</v>
      </c>
      <c r="H30" s="103">
        <f t="shared" si="1"/>
        <v>506.00000000000006</v>
      </c>
      <c r="I30" s="101">
        <f>I29</f>
        <v>23040</v>
      </c>
      <c r="J30" s="104">
        <f t="shared" si="6"/>
        <v>10598400</v>
      </c>
      <c r="K30" s="105">
        <f t="shared" si="2"/>
        <v>11234304</v>
      </c>
      <c r="L30" s="105">
        <f t="shared" si="3"/>
        <v>8478720</v>
      </c>
      <c r="M30" s="105">
        <f t="shared" si="4"/>
        <v>28000</v>
      </c>
      <c r="N30" s="105">
        <f t="shared" si="5"/>
        <v>1518000.0000000002</v>
      </c>
      <c r="O30" s="107" t="s">
        <v>30</v>
      </c>
      <c r="P30" s="5"/>
    </row>
    <row r="31" spans="1:16" s="6" customFormat="1" ht="13.5" x14ac:dyDescent="0.25">
      <c r="A31" s="101">
        <v>29</v>
      </c>
      <c r="B31" s="101">
        <v>405</v>
      </c>
      <c r="C31" s="101">
        <v>4</v>
      </c>
      <c r="D31" s="101" t="s">
        <v>38</v>
      </c>
      <c r="E31" s="67">
        <v>616</v>
      </c>
      <c r="F31" s="67">
        <v>78</v>
      </c>
      <c r="G31" s="67">
        <f t="shared" si="0"/>
        <v>694</v>
      </c>
      <c r="H31" s="103">
        <f t="shared" si="1"/>
        <v>763.40000000000009</v>
      </c>
      <c r="I31" s="101">
        <f>I30</f>
        <v>23040</v>
      </c>
      <c r="J31" s="104">
        <v>0</v>
      </c>
      <c r="K31" s="105">
        <f t="shared" si="2"/>
        <v>0</v>
      </c>
      <c r="L31" s="105">
        <f t="shared" si="3"/>
        <v>0</v>
      </c>
      <c r="M31" s="105">
        <f t="shared" si="4"/>
        <v>0</v>
      </c>
      <c r="N31" s="105">
        <f t="shared" si="5"/>
        <v>2290200.0000000005</v>
      </c>
      <c r="O31" s="107" t="s">
        <v>31</v>
      </c>
      <c r="P31" s="5"/>
    </row>
    <row r="32" spans="1:16" s="6" customFormat="1" ht="13.5" x14ac:dyDescent="0.25">
      <c r="A32" s="101">
        <v>30</v>
      </c>
      <c r="B32" s="101">
        <v>406</v>
      </c>
      <c r="C32" s="101">
        <v>4</v>
      </c>
      <c r="D32" s="101" t="s">
        <v>38</v>
      </c>
      <c r="E32" s="67">
        <v>616</v>
      </c>
      <c r="F32" s="67">
        <v>78</v>
      </c>
      <c r="G32" s="67">
        <f t="shared" si="0"/>
        <v>694</v>
      </c>
      <c r="H32" s="103">
        <f t="shared" si="1"/>
        <v>763.40000000000009</v>
      </c>
      <c r="I32" s="101">
        <f>I31</f>
        <v>23040</v>
      </c>
      <c r="J32" s="104">
        <v>0</v>
      </c>
      <c r="K32" s="105">
        <f t="shared" si="2"/>
        <v>0</v>
      </c>
      <c r="L32" s="105">
        <f t="shared" si="3"/>
        <v>0</v>
      </c>
      <c r="M32" s="105">
        <f t="shared" si="4"/>
        <v>0</v>
      </c>
      <c r="N32" s="105">
        <f t="shared" si="5"/>
        <v>2290200.0000000005</v>
      </c>
      <c r="O32" s="107" t="s">
        <v>31</v>
      </c>
      <c r="P32" s="5"/>
    </row>
    <row r="33" spans="1:16" s="6" customFormat="1" ht="13.5" x14ac:dyDescent="0.25">
      <c r="A33" s="101">
        <v>31</v>
      </c>
      <c r="B33" s="101">
        <v>407</v>
      </c>
      <c r="C33" s="101">
        <v>4</v>
      </c>
      <c r="D33" s="101" t="s">
        <v>38</v>
      </c>
      <c r="E33" s="67">
        <v>629</v>
      </c>
      <c r="F33" s="67">
        <v>0</v>
      </c>
      <c r="G33" s="67">
        <f t="shared" si="0"/>
        <v>629</v>
      </c>
      <c r="H33" s="103">
        <f t="shared" si="1"/>
        <v>691.90000000000009</v>
      </c>
      <c r="I33" s="101">
        <f>I32</f>
        <v>23040</v>
      </c>
      <c r="J33" s="104">
        <f t="shared" si="6"/>
        <v>14492160</v>
      </c>
      <c r="K33" s="105">
        <f t="shared" si="2"/>
        <v>15361690</v>
      </c>
      <c r="L33" s="105">
        <f t="shared" si="3"/>
        <v>11593728</v>
      </c>
      <c r="M33" s="105">
        <f t="shared" si="4"/>
        <v>38500</v>
      </c>
      <c r="N33" s="105">
        <f t="shared" si="5"/>
        <v>2075700.0000000002</v>
      </c>
      <c r="O33" s="107" t="s">
        <v>30</v>
      </c>
      <c r="P33" s="5"/>
    </row>
    <row r="34" spans="1:16" s="6" customFormat="1" ht="13.5" x14ac:dyDescent="0.25">
      <c r="A34" s="101">
        <v>32</v>
      </c>
      <c r="B34" s="101">
        <v>408</v>
      </c>
      <c r="C34" s="101">
        <v>4</v>
      </c>
      <c r="D34" s="101" t="s">
        <v>38</v>
      </c>
      <c r="E34" s="67">
        <v>631</v>
      </c>
      <c r="F34" s="67">
        <v>0</v>
      </c>
      <c r="G34" s="67">
        <f t="shared" si="0"/>
        <v>631</v>
      </c>
      <c r="H34" s="103">
        <f t="shared" si="1"/>
        <v>694.1</v>
      </c>
      <c r="I34" s="101">
        <f>I33</f>
        <v>23040</v>
      </c>
      <c r="J34" s="104">
        <f t="shared" si="6"/>
        <v>14538240</v>
      </c>
      <c r="K34" s="105">
        <f t="shared" si="2"/>
        <v>15410534</v>
      </c>
      <c r="L34" s="105">
        <f t="shared" si="3"/>
        <v>11630592</v>
      </c>
      <c r="M34" s="105">
        <f t="shared" si="4"/>
        <v>38500</v>
      </c>
      <c r="N34" s="105">
        <f t="shared" si="5"/>
        <v>2082300</v>
      </c>
      <c r="O34" s="107" t="s">
        <v>30</v>
      </c>
      <c r="P34" s="5"/>
    </row>
    <row r="35" spans="1:16" s="6" customFormat="1" ht="13.5" x14ac:dyDescent="0.25">
      <c r="A35" s="101">
        <v>33</v>
      </c>
      <c r="B35" s="101">
        <v>501</v>
      </c>
      <c r="C35" s="101">
        <v>5</v>
      </c>
      <c r="D35" s="101" t="s">
        <v>38</v>
      </c>
      <c r="E35" s="67">
        <v>616</v>
      </c>
      <c r="F35" s="67">
        <v>78</v>
      </c>
      <c r="G35" s="67">
        <f t="shared" si="0"/>
        <v>694</v>
      </c>
      <c r="H35" s="103">
        <f t="shared" si="1"/>
        <v>763.40000000000009</v>
      </c>
      <c r="I35" s="101">
        <f>I34+80</f>
        <v>23120</v>
      </c>
      <c r="J35" s="104">
        <v>0</v>
      </c>
      <c r="K35" s="105">
        <f t="shared" si="2"/>
        <v>0</v>
      </c>
      <c r="L35" s="105">
        <f t="shared" si="3"/>
        <v>0</v>
      </c>
      <c r="M35" s="105">
        <f t="shared" si="4"/>
        <v>0</v>
      </c>
      <c r="N35" s="105">
        <f t="shared" si="5"/>
        <v>2290200.0000000005</v>
      </c>
      <c r="O35" s="107" t="s">
        <v>31</v>
      </c>
      <c r="P35" s="5"/>
    </row>
    <row r="36" spans="1:16" s="6" customFormat="1" ht="13.5" x14ac:dyDescent="0.25">
      <c r="A36" s="101">
        <v>34</v>
      </c>
      <c r="B36" s="101">
        <v>502</v>
      </c>
      <c r="C36" s="101">
        <v>5</v>
      </c>
      <c r="D36" s="101" t="s">
        <v>38</v>
      </c>
      <c r="E36" s="67">
        <v>616</v>
      </c>
      <c r="F36" s="67">
        <v>78</v>
      </c>
      <c r="G36" s="67">
        <f t="shared" si="0"/>
        <v>694</v>
      </c>
      <c r="H36" s="103">
        <f t="shared" si="1"/>
        <v>763.40000000000009</v>
      </c>
      <c r="I36" s="101">
        <f>I35</f>
        <v>23120</v>
      </c>
      <c r="J36" s="104">
        <v>0</v>
      </c>
      <c r="K36" s="105">
        <f t="shared" si="2"/>
        <v>0</v>
      </c>
      <c r="L36" s="105">
        <f t="shared" si="3"/>
        <v>0</v>
      </c>
      <c r="M36" s="105">
        <f t="shared" si="4"/>
        <v>0</v>
      </c>
      <c r="N36" s="105">
        <f t="shared" si="5"/>
        <v>2290200.0000000005</v>
      </c>
      <c r="O36" s="107" t="s">
        <v>31</v>
      </c>
      <c r="P36" s="5"/>
    </row>
    <row r="37" spans="1:16" s="6" customFormat="1" ht="13.5" x14ac:dyDescent="0.25">
      <c r="A37" s="101">
        <v>35</v>
      </c>
      <c r="B37" s="101">
        <v>503</v>
      </c>
      <c r="C37" s="101">
        <v>5</v>
      </c>
      <c r="D37" s="101" t="s">
        <v>39</v>
      </c>
      <c r="E37" s="67">
        <v>260</v>
      </c>
      <c r="F37" s="67">
        <v>0</v>
      </c>
      <c r="G37" s="67">
        <f t="shared" si="0"/>
        <v>260</v>
      </c>
      <c r="H37" s="103">
        <f t="shared" si="1"/>
        <v>286</v>
      </c>
      <c r="I37" s="101">
        <f>I36</f>
        <v>23120</v>
      </c>
      <c r="J37" s="104">
        <f t="shared" si="6"/>
        <v>6011200</v>
      </c>
      <c r="K37" s="105">
        <f t="shared" si="2"/>
        <v>6371872</v>
      </c>
      <c r="L37" s="105">
        <f t="shared" si="3"/>
        <v>4808960</v>
      </c>
      <c r="M37" s="105">
        <f t="shared" si="4"/>
        <v>16000</v>
      </c>
      <c r="N37" s="105">
        <f t="shared" si="5"/>
        <v>858000</v>
      </c>
      <c r="O37" s="107" t="s">
        <v>30</v>
      </c>
      <c r="P37" s="5"/>
    </row>
    <row r="38" spans="1:16" s="6" customFormat="1" ht="13.5" x14ac:dyDescent="0.25">
      <c r="A38" s="101">
        <v>36</v>
      </c>
      <c r="B38" s="101">
        <v>504</v>
      </c>
      <c r="C38" s="101">
        <v>5</v>
      </c>
      <c r="D38" s="101" t="s">
        <v>40</v>
      </c>
      <c r="E38" s="67">
        <v>460</v>
      </c>
      <c r="F38" s="67">
        <v>0</v>
      </c>
      <c r="G38" s="67">
        <f t="shared" si="0"/>
        <v>460</v>
      </c>
      <c r="H38" s="103">
        <f t="shared" si="1"/>
        <v>506.00000000000006</v>
      </c>
      <c r="I38" s="101">
        <f>I37</f>
        <v>23120</v>
      </c>
      <c r="J38" s="104">
        <f t="shared" si="6"/>
        <v>10635200</v>
      </c>
      <c r="K38" s="105">
        <f t="shared" si="2"/>
        <v>11273312</v>
      </c>
      <c r="L38" s="105">
        <f t="shared" si="3"/>
        <v>8508160</v>
      </c>
      <c r="M38" s="105">
        <f t="shared" si="4"/>
        <v>28000</v>
      </c>
      <c r="N38" s="105">
        <f t="shared" si="5"/>
        <v>1518000.0000000002</v>
      </c>
      <c r="O38" s="107" t="s">
        <v>30</v>
      </c>
      <c r="P38" s="5"/>
    </row>
    <row r="39" spans="1:16" s="6" customFormat="1" ht="13.5" x14ac:dyDescent="0.25">
      <c r="A39" s="101">
        <v>37</v>
      </c>
      <c r="B39" s="101">
        <v>505</v>
      </c>
      <c r="C39" s="101">
        <v>5</v>
      </c>
      <c r="D39" s="101" t="s">
        <v>38</v>
      </c>
      <c r="E39" s="67">
        <v>616</v>
      </c>
      <c r="F39" s="67">
        <v>78</v>
      </c>
      <c r="G39" s="67">
        <f t="shared" si="0"/>
        <v>694</v>
      </c>
      <c r="H39" s="103">
        <f t="shared" si="1"/>
        <v>763.40000000000009</v>
      </c>
      <c r="I39" s="101">
        <f>I38</f>
        <v>23120</v>
      </c>
      <c r="J39" s="104">
        <v>0</v>
      </c>
      <c r="K39" s="105">
        <f t="shared" si="2"/>
        <v>0</v>
      </c>
      <c r="L39" s="105">
        <f t="shared" si="3"/>
        <v>0</v>
      </c>
      <c r="M39" s="105">
        <f t="shared" si="4"/>
        <v>0</v>
      </c>
      <c r="N39" s="105">
        <f t="shared" si="5"/>
        <v>2290200.0000000005</v>
      </c>
      <c r="O39" s="107" t="s">
        <v>31</v>
      </c>
      <c r="P39" s="5"/>
    </row>
    <row r="40" spans="1:16" s="6" customFormat="1" ht="13.5" x14ac:dyDescent="0.25">
      <c r="A40" s="101">
        <v>38</v>
      </c>
      <c r="B40" s="101">
        <v>506</v>
      </c>
      <c r="C40" s="101">
        <v>5</v>
      </c>
      <c r="D40" s="101" t="s">
        <v>38</v>
      </c>
      <c r="E40" s="67">
        <v>616</v>
      </c>
      <c r="F40" s="67">
        <v>78</v>
      </c>
      <c r="G40" s="67">
        <f t="shared" si="0"/>
        <v>694</v>
      </c>
      <c r="H40" s="103">
        <f t="shared" si="1"/>
        <v>763.40000000000009</v>
      </c>
      <c r="I40" s="101">
        <f>I39</f>
        <v>23120</v>
      </c>
      <c r="J40" s="104">
        <v>0</v>
      </c>
      <c r="K40" s="105">
        <f t="shared" si="2"/>
        <v>0</v>
      </c>
      <c r="L40" s="105">
        <f t="shared" si="3"/>
        <v>0</v>
      </c>
      <c r="M40" s="105">
        <f t="shared" si="4"/>
        <v>0</v>
      </c>
      <c r="N40" s="105">
        <f t="shared" si="5"/>
        <v>2290200.0000000005</v>
      </c>
      <c r="O40" s="107" t="s">
        <v>31</v>
      </c>
      <c r="P40" s="5"/>
    </row>
    <row r="41" spans="1:16" s="6" customFormat="1" ht="13.5" x14ac:dyDescent="0.25">
      <c r="A41" s="101">
        <v>39</v>
      </c>
      <c r="B41" s="101">
        <v>507</v>
      </c>
      <c r="C41" s="101">
        <v>5</v>
      </c>
      <c r="D41" s="101" t="s">
        <v>38</v>
      </c>
      <c r="E41" s="67">
        <v>629</v>
      </c>
      <c r="F41" s="67">
        <v>0</v>
      </c>
      <c r="G41" s="67">
        <f t="shared" si="0"/>
        <v>629</v>
      </c>
      <c r="H41" s="103">
        <f t="shared" si="1"/>
        <v>691.90000000000009</v>
      </c>
      <c r="I41" s="101">
        <f>I40</f>
        <v>23120</v>
      </c>
      <c r="J41" s="104">
        <f t="shared" si="6"/>
        <v>14542480</v>
      </c>
      <c r="K41" s="105">
        <f t="shared" si="2"/>
        <v>15415029</v>
      </c>
      <c r="L41" s="105">
        <f t="shared" si="3"/>
        <v>11633984</v>
      </c>
      <c r="M41" s="105">
        <f t="shared" si="4"/>
        <v>38500</v>
      </c>
      <c r="N41" s="105">
        <f t="shared" si="5"/>
        <v>2075700.0000000002</v>
      </c>
      <c r="O41" s="107" t="s">
        <v>30</v>
      </c>
      <c r="P41" s="5"/>
    </row>
    <row r="42" spans="1:16" s="6" customFormat="1" ht="13.5" x14ac:dyDescent="0.25">
      <c r="A42" s="101">
        <v>40</v>
      </c>
      <c r="B42" s="101">
        <v>508</v>
      </c>
      <c r="C42" s="101">
        <v>5</v>
      </c>
      <c r="D42" s="101" t="s">
        <v>38</v>
      </c>
      <c r="E42" s="67">
        <v>631</v>
      </c>
      <c r="F42" s="67">
        <v>0</v>
      </c>
      <c r="G42" s="67">
        <f t="shared" si="0"/>
        <v>631</v>
      </c>
      <c r="H42" s="103">
        <f t="shared" si="1"/>
        <v>694.1</v>
      </c>
      <c r="I42" s="101">
        <f>I41</f>
        <v>23120</v>
      </c>
      <c r="J42" s="104">
        <f t="shared" si="6"/>
        <v>14588720</v>
      </c>
      <c r="K42" s="105">
        <f t="shared" si="2"/>
        <v>15464043</v>
      </c>
      <c r="L42" s="105">
        <f t="shared" si="3"/>
        <v>11670976</v>
      </c>
      <c r="M42" s="105">
        <f t="shared" si="4"/>
        <v>38500</v>
      </c>
      <c r="N42" s="105">
        <f t="shared" si="5"/>
        <v>2082300</v>
      </c>
      <c r="O42" s="107" t="s">
        <v>30</v>
      </c>
      <c r="P42" s="5"/>
    </row>
    <row r="43" spans="1:16" s="6" customFormat="1" ht="13.5" x14ac:dyDescent="0.25">
      <c r="A43" s="101">
        <v>41</v>
      </c>
      <c r="B43" s="101">
        <v>601</v>
      </c>
      <c r="C43" s="101">
        <v>6</v>
      </c>
      <c r="D43" s="101" t="s">
        <v>38</v>
      </c>
      <c r="E43" s="67">
        <v>616</v>
      </c>
      <c r="F43" s="67">
        <v>78</v>
      </c>
      <c r="G43" s="67">
        <f t="shared" si="0"/>
        <v>694</v>
      </c>
      <c r="H43" s="103">
        <f t="shared" si="1"/>
        <v>763.40000000000009</v>
      </c>
      <c r="I43" s="101">
        <f>I42+80</f>
        <v>23200</v>
      </c>
      <c r="J43" s="104">
        <v>0</v>
      </c>
      <c r="K43" s="105">
        <f t="shared" si="2"/>
        <v>0</v>
      </c>
      <c r="L43" s="105">
        <f t="shared" si="3"/>
        <v>0</v>
      </c>
      <c r="M43" s="105">
        <f t="shared" si="4"/>
        <v>0</v>
      </c>
      <c r="N43" s="105">
        <f t="shared" si="5"/>
        <v>2290200.0000000005</v>
      </c>
      <c r="O43" s="107" t="s">
        <v>31</v>
      </c>
      <c r="P43" s="5"/>
    </row>
    <row r="44" spans="1:16" s="6" customFormat="1" ht="13.5" x14ac:dyDescent="0.25">
      <c r="A44" s="101">
        <v>42</v>
      </c>
      <c r="B44" s="101">
        <v>602</v>
      </c>
      <c r="C44" s="101">
        <v>6</v>
      </c>
      <c r="D44" s="101" t="s">
        <v>38</v>
      </c>
      <c r="E44" s="67">
        <v>616</v>
      </c>
      <c r="F44" s="67">
        <v>78</v>
      </c>
      <c r="G44" s="67">
        <f t="shared" si="0"/>
        <v>694</v>
      </c>
      <c r="H44" s="103">
        <f t="shared" si="1"/>
        <v>763.40000000000009</v>
      </c>
      <c r="I44" s="101">
        <f>I43</f>
        <v>23200</v>
      </c>
      <c r="J44" s="104">
        <v>0</v>
      </c>
      <c r="K44" s="105">
        <f t="shared" si="2"/>
        <v>0</v>
      </c>
      <c r="L44" s="105">
        <f t="shared" si="3"/>
        <v>0</v>
      </c>
      <c r="M44" s="105">
        <f t="shared" si="4"/>
        <v>0</v>
      </c>
      <c r="N44" s="105">
        <f t="shared" si="5"/>
        <v>2290200.0000000005</v>
      </c>
      <c r="O44" s="107" t="s">
        <v>31</v>
      </c>
      <c r="P44" s="5"/>
    </row>
    <row r="45" spans="1:16" s="6" customFormat="1" ht="13.5" x14ac:dyDescent="0.25">
      <c r="A45" s="101">
        <v>43</v>
      </c>
      <c r="B45" s="101">
        <v>603</v>
      </c>
      <c r="C45" s="101">
        <v>6</v>
      </c>
      <c r="D45" s="101" t="s">
        <v>39</v>
      </c>
      <c r="E45" s="67">
        <v>260</v>
      </c>
      <c r="F45" s="67">
        <v>0</v>
      </c>
      <c r="G45" s="67">
        <f t="shared" si="0"/>
        <v>260</v>
      </c>
      <c r="H45" s="103">
        <f t="shared" si="1"/>
        <v>286</v>
      </c>
      <c r="I45" s="101">
        <f>I44</f>
        <v>23200</v>
      </c>
      <c r="J45" s="104">
        <f t="shared" si="6"/>
        <v>6032000</v>
      </c>
      <c r="K45" s="105">
        <f t="shared" si="2"/>
        <v>6393920</v>
      </c>
      <c r="L45" s="105">
        <f t="shared" si="3"/>
        <v>4825600</v>
      </c>
      <c r="M45" s="105">
        <f t="shared" si="4"/>
        <v>16000</v>
      </c>
      <c r="N45" s="105">
        <f t="shared" si="5"/>
        <v>858000</v>
      </c>
      <c r="O45" s="107" t="s">
        <v>30</v>
      </c>
      <c r="P45" s="5"/>
    </row>
    <row r="46" spans="1:16" s="6" customFormat="1" ht="13.5" x14ac:dyDescent="0.25">
      <c r="A46" s="101">
        <v>44</v>
      </c>
      <c r="B46" s="101">
        <v>604</v>
      </c>
      <c r="C46" s="101">
        <v>6</v>
      </c>
      <c r="D46" s="101" t="s">
        <v>40</v>
      </c>
      <c r="E46" s="67">
        <v>460</v>
      </c>
      <c r="F46" s="67">
        <v>0</v>
      </c>
      <c r="G46" s="67">
        <f t="shared" si="0"/>
        <v>460</v>
      </c>
      <c r="H46" s="103">
        <f t="shared" si="1"/>
        <v>506.00000000000006</v>
      </c>
      <c r="I46" s="101">
        <f>I45</f>
        <v>23200</v>
      </c>
      <c r="J46" s="104">
        <f t="shared" si="6"/>
        <v>10672000</v>
      </c>
      <c r="K46" s="105">
        <f t="shared" si="2"/>
        <v>11312320</v>
      </c>
      <c r="L46" s="105">
        <f t="shared" si="3"/>
        <v>8537600</v>
      </c>
      <c r="M46" s="105">
        <f t="shared" si="4"/>
        <v>28500</v>
      </c>
      <c r="N46" s="105">
        <f t="shared" si="5"/>
        <v>1518000.0000000002</v>
      </c>
      <c r="O46" s="107" t="s">
        <v>30</v>
      </c>
      <c r="P46" s="5"/>
    </row>
    <row r="47" spans="1:16" s="6" customFormat="1" ht="13.5" x14ac:dyDescent="0.25">
      <c r="A47" s="101">
        <v>45</v>
      </c>
      <c r="B47" s="101">
        <v>605</v>
      </c>
      <c r="C47" s="101">
        <v>6</v>
      </c>
      <c r="D47" s="101" t="s">
        <v>38</v>
      </c>
      <c r="E47" s="67">
        <v>616</v>
      </c>
      <c r="F47" s="67">
        <v>78</v>
      </c>
      <c r="G47" s="67">
        <f t="shared" si="0"/>
        <v>694</v>
      </c>
      <c r="H47" s="103">
        <f t="shared" si="1"/>
        <v>763.40000000000009</v>
      </c>
      <c r="I47" s="101">
        <f>I46</f>
        <v>23200</v>
      </c>
      <c r="J47" s="104">
        <v>0</v>
      </c>
      <c r="K47" s="105">
        <f t="shared" si="2"/>
        <v>0</v>
      </c>
      <c r="L47" s="105">
        <f t="shared" si="3"/>
        <v>0</v>
      </c>
      <c r="M47" s="105">
        <f t="shared" si="4"/>
        <v>0</v>
      </c>
      <c r="N47" s="105">
        <f t="shared" si="5"/>
        <v>2290200.0000000005</v>
      </c>
      <c r="O47" s="107" t="s">
        <v>31</v>
      </c>
      <c r="P47" s="5"/>
    </row>
    <row r="48" spans="1:16" s="6" customFormat="1" ht="13.5" x14ac:dyDescent="0.25">
      <c r="A48" s="101">
        <v>46</v>
      </c>
      <c r="B48" s="101">
        <v>606</v>
      </c>
      <c r="C48" s="101">
        <v>6</v>
      </c>
      <c r="D48" s="101" t="s">
        <v>38</v>
      </c>
      <c r="E48" s="67">
        <v>616</v>
      </c>
      <c r="F48" s="67">
        <v>78</v>
      </c>
      <c r="G48" s="67">
        <f t="shared" si="0"/>
        <v>694</v>
      </c>
      <c r="H48" s="103">
        <f t="shared" si="1"/>
        <v>763.40000000000009</v>
      </c>
      <c r="I48" s="101">
        <f>I47</f>
        <v>23200</v>
      </c>
      <c r="J48" s="104">
        <v>0</v>
      </c>
      <c r="K48" s="105">
        <f t="shared" si="2"/>
        <v>0</v>
      </c>
      <c r="L48" s="105">
        <f t="shared" si="3"/>
        <v>0</v>
      </c>
      <c r="M48" s="105">
        <f t="shared" si="4"/>
        <v>0</v>
      </c>
      <c r="N48" s="105">
        <f t="shared" si="5"/>
        <v>2290200.0000000005</v>
      </c>
      <c r="O48" s="107" t="s">
        <v>31</v>
      </c>
      <c r="P48" s="5"/>
    </row>
    <row r="49" spans="1:16" s="6" customFormat="1" ht="13.5" x14ac:dyDescent="0.25">
      <c r="A49" s="101">
        <v>47</v>
      </c>
      <c r="B49" s="101">
        <v>607</v>
      </c>
      <c r="C49" s="101">
        <v>6</v>
      </c>
      <c r="D49" s="101" t="s">
        <v>38</v>
      </c>
      <c r="E49" s="67">
        <v>629</v>
      </c>
      <c r="F49" s="67">
        <v>0</v>
      </c>
      <c r="G49" s="67">
        <f t="shared" si="0"/>
        <v>629</v>
      </c>
      <c r="H49" s="103">
        <f t="shared" si="1"/>
        <v>691.90000000000009</v>
      </c>
      <c r="I49" s="101">
        <f>I48</f>
        <v>23200</v>
      </c>
      <c r="J49" s="104">
        <f t="shared" si="6"/>
        <v>14592800</v>
      </c>
      <c r="K49" s="105">
        <f t="shared" si="2"/>
        <v>15468368</v>
      </c>
      <c r="L49" s="105">
        <f t="shared" si="3"/>
        <v>11674240</v>
      </c>
      <c r="M49" s="105">
        <f t="shared" si="4"/>
        <v>38500</v>
      </c>
      <c r="N49" s="105">
        <f t="shared" si="5"/>
        <v>2075700.0000000002</v>
      </c>
      <c r="O49" s="107" t="s">
        <v>30</v>
      </c>
      <c r="P49" s="5"/>
    </row>
    <row r="50" spans="1:16" s="6" customFormat="1" ht="13.5" x14ac:dyDescent="0.25">
      <c r="A50" s="101">
        <v>48</v>
      </c>
      <c r="B50" s="101">
        <v>608</v>
      </c>
      <c r="C50" s="101">
        <v>6</v>
      </c>
      <c r="D50" s="101" t="s">
        <v>38</v>
      </c>
      <c r="E50" s="67">
        <v>631</v>
      </c>
      <c r="F50" s="67">
        <v>0</v>
      </c>
      <c r="G50" s="67">
        <f t="shared" si="0"/>
        <v>631</v>
      </c>
      <c r="H50" s="103">
        <f t="shared" si="1"/>
        <v>694.1</v>
      </c>
      <c r="I50" s="101">
        <f>I49</f>
        <v>23200</v>
      </c>
      <c r="J50" s="104">
        <f t="shared" si="6"/>
        <v>14639200</v>
      </c>
      <c r="K50" s="105">
        <f t="shared" si="2"/>
        <v>15517552</v>
      </c>
      <c r="L50" s="105">
        <f t="shared" si="3"/>
        <v>11711360</v>
      </c>
      <c r="M50" s="105">
        <f t="shared" si="4"/>
        <v>39000</v>
      </c>
      <c r="N50" s="105">
        <f t="shared" si="5"/>
        <v>2082300</v>
      </c>
      <c r="O50" s="107" t="s">
        <v>30</v>
      </c>
      <c r="P50" s="5"/>
    </row>
    <row r="51" spans="1:16" s="6" customFormat="1" ht="13.5" x14ac:dyDescent="0.25">
      <c r="A51" s="101">
        <v>49</v>
      </c>
      <c r="B51" s="101">
        <v>701</v>
      </c>
      <c r="C51" s="101">
        <v>7</v>
      </c>
      <c r="D51" s="101" t="s">
        <v>38</v>
      </c>
      <c r="E51" s="67">
        <v>616</v>
      </c>
      <c r="F51" s="67">
        <v>78</v>
      </c>
      <c r="G51" s="67">
        <f t="shared" si="0"/>
        <v>694</v>
      </c>
      <c r="H51" s="103">
        <f t="shared" si="1"/>
        <v>763.40000000000009</v>
      </c>
      <c r="I51" s="101">
        <f>I50+80</f>
        <v>23280</v>
      </c>
      <c r="J51" s="104">
        <v>0</v>
      </c>
      <c r="K51" s="105">
        <f t="shared" si="2"/>
        <v>0</v>
      </c>
      <c r="L51" s="105">
        <f t="shared" si="3"/>
        <v>0</v>
      </c>
      <c r="M51" s="105">
        <f t="shared" si="4"/>
        <v>0</v>
      </c>
      <c r="N51" s="105">
        <f t="shared" si="5"/>
        <v>2290200.0000000005</v>
      </c>
      <c r="O51" s="107" t="s">
        <v>31</v>
      </c>
      <c r="P51" s="5"/>
    </row>
    <row r="52" spans="1:16" s="6" customFormat="1" ht="13.5" x14ac:dyDescent="0.25">
      <c r="A52" s="101">
        <v>50</v>
      </c>
      <c r="B52" s="101">
        <v>702</v>
      </c>
      <c r="C52" s="101">
        <v>7</v>
      </c>
      <c r="D52" s="101" t="s">
        <v>38</v>
      </c>
      <c r="E52" s="67">
        <v>616</v>
      </c>
      <c r="F52" s="67">
        <v>78</v>
      </c>
      <c r="G52" s="67">
        <f t="shared" si="0"/>
        <v>694</v>
      </c>
      <c r="H52" s="103">
        <f t="shared" si="1"/>
        <v>763.40000000000009</v>
      </c>
      <c r="I52" s="101">
        <f>I51</f>
        <v>23280</v>
      </c>
      <c r="J52" s="104">
        <v>0</v>
      </c>
      <c r="K52" s="105">
        <f t="shared" si="2"/>
        <v>0</v>
      </c>
      <c r="L52" s="105">
        <f t="shared" si="3"/>
        <v>0</v>
      </c>
      <c r="M52" s="105">
        <f t="shared" si="4"/>
        <v>0</v>
      </c>
      <c r="N52" s="105">
        <f t="shared" si="5"/>
        <v>2290200.0000000005</v>
      </c>
      <c r="O52" s="107" t="s">
        <v>31</v>
      </c>
      <c r="P52" s="5"/>
    </row>
    <row r="53" spans="1:16" s="6" customFormat="1" ht="13.5" x14ac:dyDescent="0.25">
      <c r="A53" s="101">
        <v>51</v>
      </c>
      <c r="B53" s="101">
        <v>703</v>
      </c>
      <c r="C53" s="101">
        <v>7</v>
      </c>
      <c r="D53" s="101" t="s">
        <v>39</v>
      </c>
      <c r="E53" s="67">
        <v>260</v>
      </c>
      <c r="F53" s="67">
        <v>0</v>
      </c>
      <c r="G53" s="67">
        <f t="shared" si="0"/>
        <v>260</v>
      </c>
      <c r="H53" s="103">
        <f t="shared" si="1"/>
        <v>286</v>
      </c>
      <c r="I53" s="101">
        <f>I52</f>
        <v>23280</v>
      </c>
      <c r="J53" s="104">
        <f t="shared" si="6"/>
        <v>6052800</v>
      </c>
      <c r="K53" s="105">
        <f t="shared" si="2"/>
        <v>6415968</v>
      </c>
      <c r="L53" s="105">
        <f t="shared" si="3"/>
        <v>4842240</v>
      </c>
      <c r="M53" s="105">
        <f t="shared" si="4"/>
        <v>16000</v>
      </c>
      <c r="N53" s="105">
        <f t="shared" si="5"/>
        <v>858000</v>
      </c>
      <c r="O53" s="107" t="s">
        <v>30</v>
      </c>
      <c r="P53" s="5"/>
    </row>
    <row r="54" spans="1:16" s="6" customFormat="1" ht="13.5" x14ac:dyDescent="0.25">
      <c r="A54" s="101">
        <v>52</v>
      </c>
      <c r="B54" s="101">
        <v>704</v>
      </c>
      <c r="C54" s="101">
        <v>7</v>
      </c>
      <c r="D54" s="101" t="s">
        <v>40</v>
      </c>
      <c r="E54" s="67">
        <v>460</v>
      </c>
      <c r="F54" s="67">
        <v>0</v>
      </c>
      <c r="G54" s="67">
        <f t="shared" si="0"/>
        <v>460</v>
      </c>
      <c r="H54" s="103">
        <f t="shared" si="1"/>
        <v>506.00000000000006</v>
      </c>
      <c r="I54" s="101">
        <f>I53</f>
        <v>23280</v>
      </c>
      <c r="J54" s="104">
        <f t="shared" si="6"/>
        <v>10708800</v>
      </c>
      <c r="K54" s="105">
        <f t="shared" si="2"/>
        <v>11351328</v>
      </c>
      <c r="L54" s="105">
        <f t="shared" si="3"/>
        <v>8567040</v>
      </c>
      <c r="M54" s="105">
        <f t="shared" si="4"/>
        <v>28500</v>
      </c>
      <c r="N54" s="105">
        <f t="shared" si="5"/>
        <v>1518000.0000000002</v>
      </c>
      <c r="O54" s="107" t="s">
        <v>30</v>
      </c>
      <c r="P54" s="5"/>
    </row>
    <row r="55" spans="1:16" s="6" customFormat="1" ht="13.5" x14ac:dyDescent="0.25">
      <c r="A55" s="101">
        <v>53</v>
      </c>
      <c r="B55" s="101">
        <v>705</v>
      </c>
      <c r="C55" s="101">
        <v>7</v>
      </c>
      <c r="D55" s="101" t="s">
        <v>38</v>
      </c>
      <c r="E55" s="67">
        <v>616</v>
      </c>
      <c r="F55" s="67">
        <v>78</v>
      </c>
      <c r="G55" s="67">
        <f t="shared" si="0"/>
        <v>694</v>
      </c>
      <c r="H55" s="103">
        <f t="shared" si="1"/>
        <v>763.40000000000009</v>
      </c>
      <c r="I55" s="101">
        <f>I54</f>
        <v>23280</v>
      </c>
      <c r="J55" s="104">
        <v>0</v>
      </c>
      <c r="K55" s="105">
        <f t="shared" si="2"/>
        <v>0</v>
      </c>
      <c r="L55" s="105">
        <f t="shared" si="3"/>
        <v>0</v>
      </c>
      <c r="M55" s="105">
        <f t="shared" si="4"/>
        <v>0</v>
      </c>
      <c r="N55" s="105">
        <f t="shared" si="5"/>
        <v>2290200.0000000005</v>
      </c>
      <c r="O55" s="107" t="s">
        <v>31</v>
      </c>
      <c r="P55" s="5"/>
    </row>
    <row r="56" spans="1:16" s="6" customFormat="1" ht="13.5" x14ac:dyDescent="0.25">
      <c r="A56" s="101">
        <v>54</v>
      </c>
      <c r="B56" s="101">
        <v>706</v>
      </c>
      <c r="C56" s="101">
        <v>7</v>
      </c>
      <c r="D56" s="101" t="s">
        <v>38</v>
      </c>
      <c r="E56" s="67">
        <v>616</v>
      </c>
      <c r="F56" s="67">
        <v>78</v>
      </c>
      <c r="G56" s="67">
        <f t="shared" si="0"/>
        <v>694</v>
      </c>
      <c r="H56" s="103">
        <f t="shared" si="1"/>
        <v>763.40000000000009</v>
      </c>
      <c r="I56" s="101">
        <f>I55</f>
        <v>23280</v>
      </c>
      <c r="J56" s="104">
        <v>0</v>
      </c>
      <c r="K56" s="105">
        <f t="shared" si="2"/>
        <v>0</v>
      </c>
      <c r="L56" s="105">
        <f t="shared" si="3"/>
        <v>0</v>
      </c>
      <c r="M56" s="105">
        <f t="shared" si="4"/>
        <v>0</v>
      </c>
      <c r="N56" s="105">
        <f t="shared" si="5"/>
        <v>2290200.0000000005</v>
      </c>
      <c r="O56" s="107" t="s">
        <v>31</v>
      </c>
      <c r="P56" s="5"/>
    </row>
    <row r="57" spans="1:16" s="6" customFormat="1" ht="13.5" x14ac:dyDescent="0.25">
      <c r="A57" s="101">
        <v>55</v>
      </c>
      <c r="B57" s="101">
        <v>707</v>
      </c>
      <c r="C57" s="101">
        <v>7</v>
      </c>
      <c r="D57" s="101" t="s">
        <v>38</v>
      </c>
      <c r="E57" s="67">
        <v>629</v>
      </c>
      <c r="F57" s="67">
        <v>0</v>
      </c>
      <c r="G57" s="67">
        <f t="shared" si="0"/>
        <v>629</v>
      </c>
      <c r="H57" s="103">
        <f t="shared" si="1"/>
        <v>691.90000000000009</v>
      </c>
      <c r="I57" s="101">
        <f>I56</f>
        <v>23280</v>
      </c>
      <c r="J57" s="104">
        <f t="shared" si="6"/>
        <v>14643120</v>
      </c>
      <c r="K57" s="105">
        <f t="shared" si="2"/>
        <v>15521707</v>
      </c>
      <c r="L57" s="105">
        <f t="shared" si="3"/>
        <v>11714496</v>
      </c>
      <c r="M57" s="105">
        <f t="shared" si="4"/>
        <v>39000</v>
      </c>
      <c r="N57" s="105">
        <f t="shared" si="5"/>
        <v>2075700.0000000002</v>
      </c>
      <c r="O57" s="107" t="s">
        <v>30</v>
      </c>
      <c r="P57" s="5"/>
    </row>
    <row r="58" spans="1:16" s="6" customFormat="1" ht="13.5" x14ac:dyDescent="0.25">
      <c r="A58" s="101">
        <v>56</v>
      </c>
      <c r="B58" s="101">
        <v>708</v>
      </c>
      <c r="C58" s="101">
        <v>7</v>
      </c>
      <c r="D58" s="101" t="s">
        <v>38</v>
      </c>
      <c r="E58" s="67">
        <v>631</v>
      </c>
      <c r="F58" s="67">
        <v>0</v>
      </c>
      <c r="G58" s="67">
        <f t="shared" si="0"/>
        <v>631</v>
      </c>
      <c r="H58" s="103">
        <f t="shared" si="1"/>
        <v>694.1</v>
      </c>
      <c r="I58" s="101">
        <f>I57</f>
        <v>23280</v>
      </c>
      <c r="J58" s="104">
        <f t="shared" si="6"/>
        <v>14689680</v>
      </c>
      <c r="K58" s="105">
        <f t="shared" si="2"/>
        <v>15571061</v>
      </c>
      <c r="L58" s="105">
        <f t="shared" si="3"/>
        <v>11751744</v>
      </c>
      <c r="M58" s="105">
        <f t="shared" si="4"/>
        <v>39000</v>
      </c>
      <c r="N58" s="105">
        <f t="shared" si="5"/>
        <v>2082300</v>
      </c>
      <c r="O58" s="107" t="s">
        <v>30</v>
      </c>
      <c r="P58" s="5"/>
    </row>
    <row r="59" spans="1:16" s="6" customFormat="1" ht="13.5" x14ac:dyDescent="0.25">
      <c r="A59" s="101">
        <v>57</v>
      </c>
      <c r="B59" s="101">
        <v>801</v>
      </c>
      <c r="C59" s="101">
        <v>8</v>
      </c>
      <c r="D59" s="101" t="s">
        <v>38</v>
      </c>
      <c r="E59" s="67">
        <v>616</v>
      </c>
      <c r="F59" s="67">
        <v>78</v>
      </c>
      <c r="G59" s="67">
        <f t="shared" si="0"/>
        <v>694</v>
      </c>
      <c r="H59" s="103">
        <f t="shared" si="1"/>
        <v>763.40000000000009</v>
      </c>
      <c r="I59" s="101">
        <f>I58+80</f>
        <v>23360</v>
      </c>
      <c r="J59" s="104">
        <v>0</v>
      </c>
      <c r="K59" s="105">
        <f t="shared" si="2"/>
        <v>0</v>
      </c>
      <c r="L59" s="105">
        <f t="shared" si="3"/>
        <v>0</v>
      </c>
      <c r="M59" s="105">
        <f t="shared" si="4"/>
        <v>0</v>
      </c>
      <c r="N59" s="105">
        <f t="shared" si="5"/>
        <v>2290200.0000000005</v>
      </c>
      <c r="O59" s="107" t="s">
        <v>31</v>
      </c>
      <c r="P59" s="5"/>
    </row>
    <row r="60" spans="1:16" s="6" customFormat="1" ht="13.5" x14ac:dyDescent="0.25">
      <c r="A60" s="101">
        <v>58</v>
      </c>
      <c r="B60" s="101">
        <v>802</v>
      </c>
      <c r="C60" s="101">
        <v>8</v>
      </c>
      <c r="D60" s="101" t="s">
        <v>38</v>
      </c>
      <c r="E60" s="67">
        <v>616</v>
      </c>
      <c r="F60" s="67">
        <v>78</v>
      </c>
      <c r="G60" s="67">
        <f t="shared" si="0"/>
        <v>694</v>
      </c>
      <c r="H60" s="103">
        <f t="shared" si="1"/>
        <v>763.40000000000009</v>
      </c>
      <c r="I60" s="101">
        <f>I59</f>
        <v>23360</v>
      </c>
      <c r="J60" s="104">
        <v>0</v>
      </c>
      <c r="K60" s="105">
        <f t="shared" si="2"/>
        <v>0</v>
      </c>
      <c r="L60" s="105">
        <f t="shared" si="3"/>
        <v>0</v>
      </c>
      <c r="M60" s="105">
        <f t="shared" si="4"/>
        <v>0</v>
      </c>
      <c r="N60" s="105">
        <f t="shared" si="5"/>
        <v>2290200.0000000005</v>
      </c>
      <c r="O60" s="107" t="s">
        <v>31</v>
      </c>
      <c r="P60" s="5"/>
    </row>
    <row r="61" spans="1:16" s="6" customFormat="1" ht="13.5" x14ac:dyDescent="0.25">
      <c r="A61" s="101">
        <v>59</v>
      </c>
      <c r="B61" s="101">
        <v>803</v>
      </c>
      <c r="C61" s="101">
        <v>8</v>
      </c>
      <c r="D61" s="101" t="s">
        <v>39</v>
      </c>
      <c r="E61" s="67">
        <v>260</v>
      </c>
      <c r="F61" s="67">
        <v>0</v>
      </c>
      <c r="G61" s="67">
        <f t="shared" si="0"/>
        <v>260</v>
      </c>
      <c r="H61" s="103">
        <f t="shared" si="1"/>
        <v>286</v>
      </c>
      <c r="I61" s="101">
        <f>I60</f>
        <v>23360</v>
      </c>
      <c r="J61" s="104">
        <f t="shared" si="6"/>
        <v>6073600</v>
      </c>
      <c r="K61" s="105">
        <f t="shared" si="2"/>
        <v>6438016</v>
      </c>
      <c r="L61" s="105">
        <f t="shared" si="3"/>
        <v>4858880</v>
      </c>
      <c r="M61" s="105">
        <f t="shared" si="4"/>
        <v>16000</v>
      </c>
      <c r="N61" s="105">
        <f t="shared" si="5"/>
        <v>858000</v>
      </c>
      <c r="O61" s="107" t="s">
        <v>30</v>
      </c>
      <c r="P61" s="5"/>
    </row>
    <row r="62" spans="1:16" s="6" customFormat="1" ht="13.5" x14ac:dyDescent="0.25">
      <c r="A62" s="101">
        <v>60</v>
      </c>
      <c r="B62" s="101">
        <v>804</v>
      </c>
      <c r="C62" s="101">
        <v>8</v>
      </c>
      <c r="D62" s="101" t="s">
        <v>40</v>
      </c>
      <c r="E62" s="67">
        <v>460</v>
      </c>
      <c r="F62" s="67">
        <v>0</v>
      </c>
      <c r="G62" s="67">
        <f t="shared" si="0"/>
        <v>460</v>
      </c>
      <c r="H62" s="103">
        <f t="shared" si="1"/>
        <v>506.00000000000006</v>
      </c>
      <c r="I62" s="101">
        <f>I61</f>
        <v>23360</v>
      </c>
      <c r="J62" s="104">
        <f t="shared" si="6"/>
        <v>10745600</v>
      </c>
      <c r="K62" s="105">
        <f t="shared" si="2"/>
        <v>11390336</v>
      </c>
      <c r="L62" s="105">
        <f t="shared" si="3"/>
        <v>8596480</v>
      </c>
      <c r="M62" s="105">
        <f t="shared" si="4"/>
        <v>28500</v>
      </c>
      <c r="N62" s="105">
        <f t="shared" si="5"/>
        <v>1518000.0000000002</v>
      </c>
      <c r="O62" s="107" t="s">
        <v>30</v>
      </c>
      <c r="P62" s="5"/>
    </row>
    <row r="63" spans="1:16" s="6" customFormat="1" ht="13.5" x14ac:dyDescent="0.25">
      <c r="A63" s="101">
        <v>61</v>
      </c>
      <c r="B63" s="101">
        <v>805</v>
      </c>
      <c r="C63" s="101">
        <v>8</v>
      </c>
      <c r="D63" s="101" t="s">
        <v>38</v>
      </c>
      <c r="E63" s="67">
        <v>616</v>
      </c>
      <c r="F63" s="67">
        <v>78</v>
      </c>
      <c r="G63" s="67">
        <f t="shared" si="0"/>
        <v>694</v>
      </c>
      <c r="H63" s="103">
        <f t="shared" si="1"/>
        <v>763.40000000000009</v>
      </c>
      <c r="I63" s="101">
        <f>I62</f>
        <v>23360</v>
      </c>
      <c r="J63" s="104">
        <v>0</v>
      </c>
      <c r="K63" s="105">
        <f t="shared" si="2"/>
        <v>0</v>
      </c>
      <c r="L63" s="105">
        <f t="shared" si="3"/>
        <v>0</v>
      </c>
      <c r="M63" s="105">
        <f t="shared" si="4"/>
        <v>0</v>
      </c>
      <c r="N63" s="105">
        <f t="shared" si="5"/>
        <v>2290200.0000000005</v>
      </c>
      <c r="O63" s="107" t="s">
        <v>31</v>
      </c>
      <c r="P63" s="5"/>
    </row>
    <row r="64" spans="1:16" s="6" customFormat="1" ht="13.5" x14ac:dyDescent="0.25">
      <c r="A64" s="101">
        <v>62</v>
      </c>
      <c r="B64" s="101">
        <v>806</v>
      </c>
      <c r="C64" s="101">
        <v>8</v>
      </c>
      <c r="D64" s="101" t="s">
        <v>38</v>
      </c>
      <c r="E64" s="67">
        <v>616</v>
      </c>
      <c r="F64" s="67">
        <v>78</v>
      </c>
      <c r="G64" s="67">
        <f t="shared" si="0"/>
        <v>694</v>
      </c>
      <c r="H64" s="103">
        <f t="shared" si="1"/>
        <v>763.40000000000009</v>
      </c>
      <c r="I64" s="101">
        <f>I63</f>
        <v>23360</v>
      </c>
      <c r="J64" s="104">
        <v>0</v>
      </c>
      <c r="K64" s="105">
        <f t="shared" si="2"/>
        <v>0</v>
      </c>
      <c r="L64" s="105">
        <f t="shared" si="3"/>
        <v>0</v>
      </c>
      <c r="M64" s="105">
        <f t="shared" si="4"/>
        <v>0</v>
      </c>
      <c r="N64" s="105">
        <f t="shared" si="5"/>
        <v>2290200.0000000005</v>
      </c>
      <c r="O64" s="107" t="s">
        <v>31</v>
      </c>
      <c r="P64" s="5"/>
    </row>
    <row r="65" spans="1:16" s="6" customFormat="1" ht="13.5" x14ac:dyDescent="0.25">
      <c r="A65" s="101">
        <v>63</v>
      </c>
      <c r="B65" s="101">
        <v>807</v>
      </c>
      <c r="C65" s="101">
        <v>8</v>
      </c>
      <c r="D65" s="101" t="s">
        <v>38</v>
      </c>
      <c r="E65" s="67">
        <v>629</v>
      </c>
      <c r="F65" s="67">
        <v>0</v>
      </c>
      <c r="G65" s="67">
        <f t="shared" si="0"/>
        <v>629</v>
      </c>
      <c r="H65" s="103">
        <f t="shared" si="1"/>
        <v>691.90000000000009</v>
      </c>
      <c r="I65" s="101">
        <f>I64</f>
        <v>23360</v>
      </c>
      <c r="J65" s="104">
        <f t="shared" si="6"/>
        <v>14693440</v>
      </c>
      <c r="K65" s="105">
        <f t="shared" si="2"/>
        <v>15575046</v>
      </c>
      <c r="L65" s="105">
        <f t="shared" si="3"/>
        <v>11754752</v>
      </c>
      <c r="M65" s="105">
        <f t="shared" si="4"/>
        <v>39000</v>
      </c>
      <c r="N65" s="105">
        <f t="shared" si="5"/>
        <v>2075700.0000000002</v>
      </c>
      <c r="O65" s="107" t="s">
        <v>30</v>
      </c>
      <c r="P65" s="5"/>
    </row>
    <row r="66" spans="1:16" s="6" customFormat="1" ht="13.5" x14ac:dyDescent="0.25">
      <c r="A66" s="101">
        <v>64</v>
      </c>
      <c r="B66" s="101">
        <v>808</v>
      </c>
      <c r="C66" s="101">
        <v>8</v>
      </c>
      <c r="D66" s="101" t="s">
        <v>38</v>
      </c>
      <c r="E66" s="67">
        <v>631</v>
      </c>
      <c r="F66" s="67">
        <v>0</v>
      </c>
      <c r="G66" s="67">
        <f t="shared" si="0"/>
        <v>631</v>
      </c>
      <c r="H66" s="103">
        <f t="shared" si="1"/>
        <v>694.1</v>
      </c>
      <c r="I66" s="101">
        <f>I65</f>
        <v>23360</v>
      </c>
      <c r="J66" s="104">
        <f t="shared" si="6"/>
        <v>14740160</v>
      </c>
      <c r="K66" s="105">
        <f t="shared" si="2"/>
        <v>15624570</v>
      </c>
      <c r="L66" s="105">
        <f t="shared" si="3"/>
        <v>11792128</v>
      </c>
      <c r="M66" s="105">
        <f t="shared" si="4"/>
        <v>39000</v>
      </c>
      <c r="N66" s="105">
        <f t="shared" si="5"/>
        <v>2082300</v>
      </c>
      <c r="O66" s="107" t="s">
        <v>30</v>
      </c>
      <c r="P66" s="5"/>
    </row>
    <row r="67" spans="1:16" s="6" customFormat="1" ht="13.5" x14ac:dyDescent="0.25">
      <c r="A67" s="101">
        <v>65</v>
      </c>
      <c r="B67" s="101">
        <v>901</v>
      </c>
      <c r="C67" s="101">
        <v>9</v>
      </c>
      <c r="D67" s="101" t="s">
        <v>38</v>
      </c>
      <c r="E67" s="67">
        <v>616</v>
      </c>
      <c r="F67" s="67">
        <v>78</v>
      </c>
      <c r="G67" s="67">
        <f t="shared" si="0"/>
        <v>694</v>
      </c>
      <c r="H67" s="103">
        <f t="shared" si="1"/>
        <v>763.40000000000009</v>
      </c>
      <c r="I67" s="101">
        <f>I66+80</f>
        <v>23440</v>
      </c>
      <c r="J67" s="104">
        <v>0</v>
      </c>
      <c r="K67" s="105">
        <f t="shared" si="2"/>
        <v>0</v>
      </c>
      <c r="L67" s="105">
        <f t="shared" si="3"/>
        <v>0</v>
      </c>
      <c r="M67" s="105">
        <f t="shared" si="4"/>
        <v>0</v>
      </c>
      <c r="N67" s="105">
        <f t="shared" si="5"/>
        <v>2290200.0000000005</v>
      </c>
      <c r="O67" s="107" t="s">
        <v>31</v>
      </c>
      <c r="P67" s="5"/>
    </row>
    <row r="68" spans="1:16" s="6" customFormat="1" ht="13.5" x14ac:dyDescent="0.25">
      <c r="A68" s="101">
        <v>66</v>
      </c>
      <c r="B68" s="101">
        <v>902</v>
      </c>
      <c r="C68" s="101">
        <v>9</v>
      </c>
      <c r="D68" s="101" t="s">
        <v>38</v>
      </c>
      <c r="E68" s="67">
        <v>616</v>
      </c>
      <c r="F68" s="67">
        <v>78</v>
      </c>
      <c r="G68" s="67">
        <f t="shared" ref="G68:G130" si="7">E68+F68</f>
        <v>694</v>
      </c>
      <c r="H68" s="103">
        <f t="shared" ref="H68:H130" si="8">G68*1.1</f>
        <v>763.40000000000009</v>
      </c>
      <c r="I68" s="101">
        <f>I67</f>
        <v>23440</v>
      </c>
      <c r="J68" s="104">
        <v>0</v>
      </c>
      <c r="K68" s="105">
        <f t="shared" ref="K68:K130" si="9">ROUND(J68*1.06,0)</f>
        <v>0</v>
      </c>
      <c r="L68" s="105">
        <f t="shared" ref="L68:L130" si="10">J68*0.8</f>
        <v>0</v>
      </c>
      <c r="M68" s="105">
        <f t="shared" ref="M68:M130" si="11">MROUND((K68*0.03/12),500)</f>
        <v>0</v>
      </c>
      <c r="N68" s="105">
        <f t="shared" ref="N68:N130" si="12">H68*3000</f>
        <v>2290200.0000000005</v>
      </c>
      <c r="O68" s="107" t="s">
        <v>31</v>
      </c>
      <c r="P68" s="5"/>
    </row>
    <row r="69" spans="1:16" s="6" customFormat="1" ht="13.5" x14ac:dyDescent="0.25">
      <c r="A69" s="101">
        <v>67</v>
      </c>
      <c r="B69" s="101">
        <v>903</v>
      </c>
      <c r="C69" s="101">
        <v>9</v>
      </c>
      <c r="D69" s="101" t="s">
        <v>39</v>
      </c>
      <c r="E69" s="67">
        <v>260</v>
      </c>
      <c r="F69" s="67">
        <v>0</v>
      </c>
      <c r="G69" s="67">
        <f t="shared" si="7"/>
        <v>260</v>
      </c>
      <c r="H69" s="103">
        <f t="shared" si="8"/>
        <v>286</v>
      </c>
      <c r="I69" s="101">
        <f>I68</f>
        <v>23440</v>
      </c>
      <c r="J69" s="104">
        <f t="shared" ref="J69:J130" si="13">G69*I69</f>
        <v>6094400</v>
      </c>
      <c r="K69" s="105">
        <f t="shared" si="9"/>
        <v>6460064</v>
      </c>
      <c r="L69" s="105">
        <f t="shared" si="10"/>
        <v>4875520</v>
      </c>
      <c r="M69" s="105">
        <f t="shared" si="11"/>
        <v>16000</v>
      </c>
      <c r="N69" s="105">
        <f t="shared" si="12"/>
        <v>858000</v>
      </c>
      <c r="O69" s="107" t="s">
        <v>30</v>
      </c>
      <c r="P69" s="5"/>
    </row>
    <row r="70" spans="1:16" s="6" customFormat="1" ht="13.5" x14ac:dyDescent="0.25">
      <c r="A70" s="101">
        <v>68</v>
      </c>
      <c r="B70" s="101">
        <v>904</v>
      </c>
      <c r="C70" s="101">
        <v>9</v>
      </c>
      <c r="D70" s="101" t="s">
        <v>40</v>
      </c>
      <c r="E70" s="67">
        <v>460</v>
      </c>
      <c r="F70" s="67">
        <v>0</v>
      </c>
      <c r="G70" s="67">
        <f t="shared" si="7"/>
        <v>460</v>
      </c>
      <c r="H70" s="103">
        <f t="shared" si="8"/>
        <v>506.00000000000006</v>
      </c>
      <c r="I70" s="101">
        <f>I69</f>
        <v>23440</v>
      </c>
      <c r="J70" s="104">
        <f t="shared" si="13"/>
        <v>10782400</v>
      </c>
      <c r="K70" s="105">
        <f t="shared" si="9"/>
        <v>11429344</v>
      </c>
      <c r="L70" s="105">
        <f t="shared" si="10"/>
        <v>8625920</v>
      </c>
      <c r="M70" s="105">
        <f t="shared" si="11"/>
        <v>28500</v>
      </c>
      <c r="N70" s="105">
        <f t="shared" si="12"/>
        <v>1518000.0000000002</v>
      </c>
      <c r="O70" s="107" t="s">
        <v>30</v>
      </c>
      <c r="P70" s="5"/>
    </row>
    <row r="71" spans="1:16" s="6" customFormat="1" ht="13.5" x14ac:dyDescent="0.25">
      <c r="A71" s="101">
        <v>69</v>
      </c>
      <c r="B71" s="101">
        <v>905</v>
      </c>
      <c r="C71" s="101">
        <v>9</v>
      </c>
      <c r="D71" s="101" t="s">
        <v>38</v>
      </c>
      <c r="E71" s="67">
        <v>616</v>
      </c>
      <c r="F71" s="67">
        <v>78</v>
      </c>
      <c r="G71" s="67">
        <f t="shared" si="7"/>
        <v>694</v>
      </c>
      <c r="H71" s="103">
        <f t="shared" si="8"/>
        <v>763.40000000000009</v>
      </c>
      <c r="I71" s="101">
        <f>I70</f>
        <v>23440</v>
      </c>
      <c r="J71" s="104">
        <v>0</v>
      </c>
      <c r="K71" s="105">
        <f t="shared" si="9"/>
        <v>0</v>
      </c>
      <c r="L71" s="105">
        <f t="shared" si="10"/>
        <v>0</v>
      </c>
      <c r="M71" s="105">
        <f t="shared" si="11"/>
        <v>0</v>
      </c>
      <c r="N71" s="105">
        <f t="shared" si="12"/>
        <v>2290200.0000000005</v>
      </c>
      <c r="O71" s="107" t="s">
        <v>31</v>
      </c>
      <c r="P71" s="5"/>
    </row>
    <row r="72" spans="1:16" s="6" customFormat="1" ht="13.5" x14ac:dyDescent="0.25">
      <c r="A72" s="101">
        <v>70</v>
      </c>
      <c r="B72" s="101">
        <v>906</v>
      </c>
      <c r="C72" s="101">
        <v>9</v>
      </c>
      <c r="D72" s="101" t="s">
        <v>38</v>
      </c>
      <c r="E72" s="67">
        <v>616</v>
      </c>
      <c r="F72" s="67">
        <v>78</v>
      </c>
      <c r="G72" s="67">
        <f t="shared" si="7"/>
        <v>694</v>
      </c>
      <c r="H72" s="103">
        <f t="shared" si="8"/>
        <v>763.40000000000009</v>
      </c>
      <c r="I72" s="101">
        <f>I71</f>
        <v>23440</v>
      </c>
      <c r="J72" s="104">
        <v>0</v>
      </c>
      <c r="K72" s="105">
        <f t="shared" si="9"/>
        <v>0</v>
      </c>
      <c r="L72" s="105">
        <f t="shared" si="10"/>
        <v>0</v>
      </c>
      <c r="M72" s="105">
        <f t="shared" si="11"/>
        <v>0</v>
      </c>
      <c r="N72" s="105">
        <f t="shared" si="12"/>
        <v>2290200.0000000005</v>
      </c>
      <c r="O72" s="107" t="s">
        <v>31</v>
      </c>
      <c r="P72" s="5"/>
    </row>
    <row r="73" spans="1:16" s="6" customFormat="1" ht="13.5" x14ac:dyDescent="0.25">
      <c r="A73" s="101">
        <v>71</v>
      </c>
      <c r="B73" s="101">
        <v>907</v>
      </c>
      <c r="C73" s="101">
        <v>9</v>
      </c>
      <c r="D73" s="101" t="s">
        <v>38</v>
      </c>
      <c r="E73" s="67">
        <v>629</v>
      </c>
      <c r="F73" s="67">
        <v>0</v>
      </c>
      <c r="G73" s="67">
        <f t="shared" si="7"/>
        <v>629</v>
      </c>
      <c r="H73" s="103">
        <f t="shared" si="8"/>
        <v>691.90000000000009</v>
      </c>
      <c r="I73" s="101">
        <f>I72</f>
        <v>23440</v>
      </c>
      <c r="J73" s="104">
        <f t="shared" si="13"/>
        <v>14743760</v>
      </c>
      <c r="K73" s="105">
        <f t="shared" si="9"/>
        <v>15628386</v>
      </c>
      <c r="L73" s="105">
        <f t="shared" si="10"/>
        <v>11795008</v>
      </c>
      <c r="M73" s="105">
        <f t="shared" si="11"/>
        <v>39000</v>
      </c>
      <c r="N73" s="105">
        <f t="shared" si="12"/>
        <v>2075700.0000000002</v>
      </c>
      <c r="O73" s="107" t="s">
        <v>30</v>
      </c>
      <c r="P73" s="5"/>
    </row>
    <row r="74" spans="1:16" s="6" customFormat="1" ht="13.5" x14ac:dyDescent="0.25">
      <c r="A74" s="101">
        <v>72</v>
      </c>
      <c r="B74" s="101">
        <v>908</v>
      </c>
      <c r="C74" s="101">
        <v>9</v>
      </c>
      <c r="D74" s="101" t="s">
        <v>38</v>
      </c>
      <c r="E74" s="67">
        <v>631</v>
      </c>
      <c r="F74" s="67">
        <v>0</v>
      </c>
      <c r="G74" s="67">
        <f t="shared" si="7"/>
        <v>631</v>
      </c>
      <c r="H74" s="103">
        <f t="shared" si="8"/>
        <v>694.1</v>
      </c>
      <c r="I74" s="101">
        <f>I73</f>
        <v>23440</v>
      </c>
      <c r="J74" s="104">
        <f t="shared" si="13"/>
        <v>14790640</v>
      </c>
      <c r="K74" s="105">
        <f t="shared" si="9"/>
        <v>15678078</v>
      </c>
      <c r="L74" s="105">
        <f t="shared" si="10"/>
        <v>11832512</v>
      </c>
      <c r="M74" s="105">
        <f t="shared" si="11"/>
        <v>39000</v>
      </c>
      <c r="N74" s="105">
        <f t="shared" si="12"/>
        <v>2082300</v>
      </c>
      <c r="O74" s="107" t="s">
        <v>30</v>
      </c>
      <c r="P74" s="5"/>
    </row>
    <row r="75" spans="1:16" s="6" customFormat="1" ht="13.5" x14ac:dyDescent="0.25">
      <c r="A75" s="101">
        <v>73</v>
      </c>
      <c r="B75" s="101">
        <v>1001</v>
      </c>
      <c r="C75" s="101">
        <v>10</v>
      </c>
      <c r="D75" s="101" t="s">
        <v>38</v>
      </c>
      <c r="E75" s="67">
        <v>616</v>
      </c>
      <c r="F75" s="67">
        <v>78</v>
      </c>
      <c r="G75" s="67">
        <f t="shared" si="7"/>
        <v>694</v>
      </c>
      <c r="H75" s="103">
        <f t="shared" si="8"/>
        <v>763.40000000000009</v>
      </c>
      <c r="I75" s="101">
        <f>I74+80</f>
        <v>23520</v>
      </c>
      <c r="J75" s="104">
        <v>0</v>
      </c>
      <c r="K75" s="105">
        <f t="shared" si="9"/>
        <v>0</v>
      </c>
      <c r="L75" s="105">
        <f t="shared" si="10"/>
        <v>0</v>
      </c>
      <c r="M75" s="105">
        <f t="shared" si="11"/>
        <v>0</v>
      </c>
      <c r="N75" s="105">
        <f t="shared" si="12"/>
        <v>2290200.0000000005</v>
      </c>
      <c r="O75" s="107" t="s">
        <v>31</v>
      </c>
      <c r="P75" s="5"/>
    </row>
    <row r="76" spans="1:16" s="6" customFormat="1" ht="13.5" x14ac:dyDescent="0.25">
      <c r="A76" s="101">
        <v>74</v>
      </c>
      <c r="B76" s="101">
        <v>1002</v>
      </c>
      <c r="C76" s="101">
        <v>10</v>
      </c>
      <c r="D76" s="101" t="s">
        <v>38</v>
      </c>
      <c r="E76" s="67">
        <v>616</v>
      </c>
      <c r="F76" s="67">
        <v>78</v>
      </c>
      <c r="G76" s="67">
        <f t="shared" si="7"/>
        <v>694</v>
      </c>
      <c r="H76" s="103">
        <f t="shared" si="8"/>
        <v>763.40000000000009</v>
      </c>
      <c r="I76" s="101">
        <f>I75</f>
        <v>23520</v>
      </c>
      <c r="J76" s="104">
        <v>0</v>
      </c>
      <c r="K76" s="105">
        <f t="shared" si="9"/>
        <v>0</v>
      </c>
      <c r="L76" s="105">
        <f t="shared" si="10"/>
        <v>0</v>
      </c>
      <c r="M76" s="105">
        <f t="shared" si="11"/>
        <v>0</v>
      </c>
      <c r="N76" s="105">
        <f t="shared" si="12"/>
        <v>2290200.0000000005</v>
      </c>
      <c r="O76" s="107" t="s">
        <v>31</v>
      </c>
      <c r="P76" s="5"/>
    </row>
    <row r="77" spans="1:16" s="6" customFormat="1" ht="13.5" x14ac:dyDescent="0.25">
      <c r="A77" s="101">
        <v>75</v>
      </c>
      <c r="B77" s="101">
        <v>1003</v>
      </c>
      <c r="C77" s="101">
        <v>10</v>
      </c>
      <c r="D77" s="101" t="s">
        <v>39</v>
      </c>
      <c r="E77" s="67">
        <v>260</v>
      </c>
      <c r="F77" s="67">
        <v>0</v>
      </c>
      <c r="G77" s="67">
        <f t="shared" si="7"/>
        <v>260</v>
      </c>
      <c r="H77" s="103">
        <f t="shared" si="8"/>
        <v>286</v>
      </c>
      <c r="I77" s="101">
        <f>I76</f>
        <v>23520</v>
      </c>
      <c r="J77" s="104">
        <f t="shared" si="13"/>
        <v>6115200</v>
      </c>
      <c r="K77" s="105">
        <f t="shared" si="9"/>
        <v>6482112</v>
      </c>
      <c r="L77" s="105">
        <f t="shared" si="10"/>
        <v>4892160</v>
      </c>
      <c r="M77" s="105">
        <f t="shared" si="11"/>
        <v>16000</v>
      </c>
      <c r="N77" s="105">
        <f t="shared" si="12"/>
        <v>858000</v>
      </c>
      <c r="O77" s="107" t="s">
        <v>30</v>
      </c>
      <c r="P77" s="5"/>
    </row>
    <row r="78" spans="1:16" s="6" customFormat="1" ht="13.5" x14ac:dyDescent="0.25">
      <c r="A78" s="101">
        <v>76</v>
      </c>
      <c r="B78" s="101">
        <v>1004</v>
      </c>
      <c r="C78" s="101">
        <v>10</v>
      </c>
      <c r="D78" s="101" t="s">
        <v>40</v>
      </c>
      <c r="E78" s="67">
        <v>460</v>
      </c>
      <c r="F78" s="67">
        <v>0</v>
      </c>
      <c r="G78" s="67">
        <f t="shared" si="7"/>
        <v>460</v>
      </c>
      <c r="H78" s="103">
        <f t="shared" si="8"/>
        <v>506.00000000000006</v>
      </c>
      <c r="I78" s="101">
        <f>I77</f>
        <v>23520</v>
      </c>
      <c r="J78" s="104">
        <f t="shared" si="13"/>
        <v>10819200</v>
      </c>
      <c r="K78" s="105">
        <f t="shared" si="9"/>
        <v>11468352</v>
      </c>
      <c r="L78" s="105">
        <f t="shared" si="10"/>
        <v>8655360</v>
      </c>
      <c r="M78" s="105">
        <f t="shared" si="11"/>
        <v>28500</v>
      </c>
      <c r="N78" s="105">
        <f t="shared" si="12"/>
        <v>1518000.0000000002</v>
      </c>
      <c r="O78" s="107" t="s">
        <v>30</v>
      </c>
      <c r="P78" s="5"/>
    </row>
    <row r="79" spans="1:16" s="6" customFormat="1" ht="13.5" x14ac:dyDescent="0.25">
      <c r="A79" s="101">
        <v>77</v>
      </c>
      <c r="B79" s="101">
        <v>1005</v>
      </c>
      <c r="C79" s="101">
        <v>10</v>
      </c>
      <c r="D79" s="101" t="s">
        <v>38</v>
      </c>
      <c r="E79" s="67">
        <v>616</v>
      </c>
      <c r="F79" s="67">
        <v>78</v>
      </c>
      <c r="G79" s="67">
        <f t="shared" si="7"/>
        <v>694</v>
      </c>
      <c r="H79" s="103">
        <f t="shared" si="8"/>
        <v>763.40000000000009</v>
      </c>
      <c r="I79" s="101">
        <f>I78</f>
        <v>23520</v>
      </c>
      <c r="J79" s="104">
        <v>0</v>
      </c>
      <c r="K79" s="105">
        <f t="shared" si="9"/>
        <v>0</v>
      </c>
      <c r="L79" s="105">
        <f t="shared" si="10"/>
        <v>0</v>
      </c>
      <c r="M79" s="105">
        <f t="shared" si="11"/>
        <v>0</v>
      </c>
      <c r="N79" s="105">
        <f t="shared" si="12"/>
        <v>2290200.0000000005</v>
      </c>
      <c r="O79" s="107" t="s">
        <v>31</v>
      </c>
      <c r="P79" s="5"/>
    </row>
    <row r="80" spans="1:16" s="6" customFormat="1" ht="13.5" x14ac:dyDescent="0.25">
      <c r="A80" s="101">
        <v>78</v>
      </c>
      <c r="B80" s="101">
        <v>1006</v>
      </c>
      <c r="C80" s="101">
        <v>10</v>
      </c>
      <c r="D80" s="101" t="s">
        <v>38</v>
      </c>
      <c r="E80" s="67">
        <v>616</v>
      </c>
      <c r="F80" s="67">
        <v>78</v>
      </c>
      <c r="G80" s="67">
        <f t="shared" si="7"/>
        <v>694</v>
      </c>
      <c r="H80" s="103">
        <f t="shared" si="8"/>
        <v>763.40000000000009</v>
      </c>
      <c r="I80" s="101">
        <f>I79</f>
        <v>23520</v>
      </c>
      <c r="J80" s="104">
        <v>0</v>
      </c>
      <c r="K80" s="105">
        <f t="shared" si="9"/>
        <v>0</v>
      </c>
      <c r="L80" s="105">
        <f t="shared" si="10"/>
        <v>0</v>
      </c>
      <c r="M80" s="105">
        <f t="shared" si="11"/>
        <v>0</v>
      </c>
      <c r="N80" s="105">
        <f t="shared" si="12"/>
        <v>2290200.0000000005</v>
      </c>
      <c r="O80" s="107" t="s">
        <v>31</v>
      </c>
      <c r="P80" s="5"/>
    </row>
    <row r="81" spans="1:16" s="6" customFormat="1" ht="13.5" x14ac:dyDescent="0.25">
      <c r="A81" s="101">
        <v>79</v>
      </c>
      <c r="B81" s="101">
        <v>1007</v>
      </c>
      <c r="C81" s="101">
        <v>10</v>
      </c>
      <c r="D81" s="101" t="s">
        <v>38</v>
      </c>
      <c r="E81" s="67">
        <v>629</v>
      </c>
      <c r="F81" s="67">
        <v>0</v>
      </c>
      <c r="G81" s="67">
        <f t="shared" si="7"/>
        <v>629</v>
      </c>
      <c r="H81" s="103">
        <f t="shared" si="8"/>
        <v>691.90000000000009</v>
      </c>
      <c r="I81" s="101">
        <f>I80</f>
        <v>23520</v>
      </c>
      <c r="J81" s="104">
        <f t="shared" si="13"/>
        <v>14794080</v>
      </c>
      <c r="K81" s="105">
        <f t="shared" si="9"/>
        <v>15681725</v>
      </c>
      <c r="L81" s="105">
        <f t="shared" si="10"/>
        <v>11835264</v>
      </c>
      <c r="M81" s="105">
        <f t="shared" si="11"/>
        <v>39000</v>
      </c>
      <c r="N81" s="105">
        <f t="shared" si="12"/>
        <v>2075700.0000000002</v>
      </c>
      <c r="O81" s="107" t="s">
        <v>30</v>
      </c>
      <c r="P81" s="5"/>
    </row>
    <row r="82" spans="1:16" s="6" customFormat="1" ht="13.5" x14ac:dyDescent="0.25">
      <c r="A82" s="101">
        <v>80</v>
      </c>
      <c r="B82" s="101">
        <v>1008</v>
      </c>
      <c r="C82" s="101">
        <v>10</v>
      </c>
      <c r="D82" s="101" t="s">
        <v>38</v>
      </c>
      <c r="E82" s="67">
        <v>631</v>
      </c>
      <c r="F82" s="67">
        <v>0</v>
      </c>
      <c r="G82" s="67">
        <f t="shared" si="7"/>
        <v>631</v>
      </c>
      <c r="H82" s="103">
        <f t="shared" si="8"/>
        <v>694.1</v>
      </c>
      <c r="I82" s="101">
        <f>I81</f>
        <v>23520</v>
      </c>
      <c r="J82" s="104">
        <f t="shared" si="13"/>
        <v>14841120</v>
      </c>
      <c r="K82" s="105">
        <f t="shared" si="9"/>
        <v>15731587</v>
      </c>
      <c r="L82" s="105">
        <f t="shared" si="10"/>
        <v>11872896</v>
      </c>
      <c r="M82" s="105">
        <f t="shared" si="11"/>
        <v>39500</v>
      </c>
      <c r="N82" s="105">
        <f t="shared" si="12"/>
        <v>2082300</v>
      </c>
      <c r="O82" s="107" t="s">
        <v>30</v>
      </c>
      <c r="P82" s="5"/>
    </row>
    <row r="83" spans="1:16" s="6" customFormat="1" ht="13.5" x14ac:dyDescent="0.25">
      <c r="A83" s="101">
        <v>81</v>
      </c>
      <c r="B83" s="101">
        <v>1101</v>
      </c>
      <c r="C83" s="101">
        <v>11</v>
      </c>
      <c r="D83" s="101" t="s">
        <v>38</v>
      </c>
      <c r="E83" s="67">
        <v>616</v>
      </c>
      <c r="F83" s="67">
        <v>78</v>
      </c>
      <c r="G83" s="67">
        <f t="shared" si="7"/>
        <v>694</v>
      </c>
      <c r="H83" s="103">
        <f t="shared" si="8"/>
        <v>763.40000000000009</v>
      </c>
      <c r="I83" s="101">
        <f>I82+80</f>
        <v>23600</v>
      </c>
      <c r="J83" s="104">
        <f t="shared" si="13"/>
        <v>16378400</v>
      </c>
      <c r="K83" s="105">
        <f t="shared" si="9"/>
        <v>17361104</v>
      </c>
      <c r="L83" s="105">
        <f t="shared" si="10"/>
        <v>13102720</v>
      </c>
      <c r="M83" s="105">
        <f t="shared" si="11"/>
        <v>43500</v>
      </c>
      <c r="N83" s="105">
        <f t="shared" si="12"/>
        <v>2290200.0000000005</v>
      </c>
      <c r="O83" s="107" t="s">
        <v>30</v>
      </c>
      <c r="P83" s="5"/>
    </row>
    <row r="84" spans="1:16" s="6" customFormat="1" ht="13.5" x14ac:dyDescent="0.25">
      <c r="A84" s="101">
        <v>82</v>
      </c>
      <c r="B84" s="101">
        <v>1102</v>
      </c>
      <c r="C84" s="101">
        <v>11</v>
      </c>
      <c r="D84" s="101" t="s">
        <v>38</v>
      </c>
      <c r="E84" s="67">
        <v>616</v>
      </c>
      <c r="F84" s="67">
        <v>78</v>
      </c>
      <c r="G84" s="67">
        <f t="shared" si="7"/>
        <v>694</v>
      </c>
      <c r="H84" s="103">
        <f t="shared" si="8"/>
        <v>763.40000000000009</v>
      </c>
      <c r="I84" s="101">
        <f>I83</f>
        <v>23600</v>
      </c>
      <c r="J84" s="104">
        <f t="shared" si="13"/>
        <v>16378400</v>
      </c>
      <c r="K84" s="105">
        <f t="shared" si="9"/>
        <v>17361104</v>
      </c>
      <c r="L84" s="105">
        <f t="shared" si="10"/>
        <v>13102720</v>
      </c>
      <c r="M84" s="105">
        <f t="shared" si="11"/>
        <v>43500</v>
      </c>
      <c r="N84" s="105">
        <f t="shared" si="12"/>
        <v>2290200.0000000005</v>
      </c>
      <c r="O84" s="107" t="s">
        <v>30</v>
      </c>
      <c r="P84" s="5"/>
    </row>
    <row r="85" spans="1:16" s="6" customFormat="1" ht="13.5" x14ac:dyDescent="0.25">
      <c r="A85" s="101">
        <v>83</v>
      </c>
      <c r="B85" s="101">
        <v>1103</v>
      </c>
      <c r="C85" s="101">
        <v>11</v>
      </c>
      <c r="D85" s="101" t="s">
        <v>39</v>
      </c>
      <c r="E85" s="67">
        <v>260</v>
      </c>
      <c r="F85" s="67">
        <v>0</v>
      </c>
      <c r="G85" s="67">
        <f t="shared" si="7"/>
        <v>260</v>
      </c>
      <c r="H85" s="103">
        <f t="shared" si="8"/>
        <v>286</v>
      </c>
      <c r="I85" s="101">
        <f>I84</f>
        <v>23600</v>
      </c>
      <c r="J85" s="104">
        <f t="shared" si="13"/>
        <v>6136000</v>
      </c>
      <c r="K85" s="105">
        <f t="shared" si="9"/>
        <v>6504160</v>
      </c>
      <c r="L85" s="105">
        <f t="shared" si="10"/>
        <v>4908800</v>
      </c>
      <c r="M85" s="105">
        <f t="shared" si="11"/>
        <v>16500</v>
      </c>
      <c r="N85" s="105">
        <f t="shared" si="12"/>
        <v>858000</v>
      </c>
      <c r="O85" s="107" t="s">
        <v>30</v>
      </c>
      <c r="P85" s="5"/>
    </row>
    <row r="86" spans="1:16" s="6" customFormat="1" ht="13.5" x14ac:dyDescent="0.25">
      <c r="A86" s="101">
        <v>84</v>
      </c>
      <c r="B86" s="101">
        <v>1104</v>
      </c>
      <c r="C86" s="101">
        <v>11</v>
      </c>
      <c r="D86" s="101" t="s">
        <v>40</v>
      </c>
      <c r="E86" s="67">
        <v>460</v>
      </c>
      <c r="F86" s="67">
        <v>0</v>
      </c>
      <c r="G86" s="67">
        <f t="shared" si="7"/>
        <v>460</v>
      </c>
      <c r="H86" s="103">
        <f t="shared" si="8"/>
        <v>506.00000000000006</v>
      </c>
      <c r="I86" s="101">
        <f>I85</f>
        <v>23600</v>
      </c>
      <c r="J86" s="104">
        <f t="shared" si="13"/>
        <v>10856000</v>
      </c>
      <c r="K86" s="105">
        <f t="shared" si="9"/>
        <v>11507360</v>
      </c>
      <c r="L86" s="105">
        <f t="shared" si="10"/>
        <v>8684800</v>
      </c>
      <c r="M86" s="105">
        <f t="shared" si="11"/>
        <v>29000</v>
      </c>
      <c r="N86" s="105">
        <f t="shared" si="12"/>
        <v>1518000.0000000002</v>
      </c>
      <c r="O86" s="107" t="s">
        <v>30</v>
      </c>
      <c r="P86" s="5"/>
    </row>
    <row r="87" spans="1:16" s="6" customFormat="1" ht="13.5" x14ac:dyDescent="0.25">
      <c r="A87" s="101">
        <v>85</v>
      </c>
      <c r="B87" s="101">
        <v>1105</v>
      </c>
      <c r="C87" s="101">
        <v>11</v>
      </c>
      <c r="D87" s="101" t="s">
        <v>38</v>
      </c>
      <c r="E87" s="67">
        <v>616</v>
      </c>
      <c r="F87" s="67">
        <v>78</v>
      </c>
      <c r="G87" s="67">
        <f t="shared" si="7"/>
        <v>694</v>
      </c>
      <c r="H87" s="103">
        <f t="shared" si="8"/>
        <v>763.40000000000009</v>
      </c>
      <c r="I87" s="101">
        <f>I86</f>
        <v>23600</v>
      </c>
      <c r="J87" s="104">
        <f t="shared" si="13"/>
        <v>16378400</v>
      </c>
      <c r="K87" s="105">
        <f t="shared" si="9"/>
        <v>17361104</v>
      </c>
      <c r="L87" s="105">
        <f t="shared" si="10"/>
        <v>13102720</v>
      </c>
      <c r="M87" s="105">
        <f t="shared" si="11"/>
        <v>43500</v>
      </c>
      <c r="N87" s="105">
        <f t="shared" si="12"/>
        <v>2290200.0000000005</v>
      </c>
      <c r="O87" s="107" t="s">
        <v>30</v>
      </c>
      <c r="P87" s="5"/>
    </row>
    <row r="88" spans="1:16" s="6" customFormat="1" ht="13.5" x14ac:dyDescent="0.25">
      <c r="A88" s="101">
        <v>86</v>
      </c>
      <c r="B88" s="101">
        <v>1106</v>
      </c>
      <c r="C88" s="101">
        <v>11</v>
      </c>
      <c r="D88" s="101" t="s">
        <v>38</v>
      </c>
      <c r="E88" s="67">
        <v>616</v>
      </c>
      <c r="F88" s="67">
        <v>78</v>
      </c>
      <c r="G88" s="67">
        <f t="shared" si="7"/>
        <v>694</v>
      </c>
      <c r="H88" s="103">
        <f t="shared" si="8"/>
        <v>763.40000000000009</v>
      </c>
      <c r="I88" s="101">
        <f>I87</f>
        <v>23600</v>
      </c>
      <c r="J88" s="104">
        <f t="shared" si="13"/>
        <v>16378400</v>
      </c>
      <c r="K88" s="105">
        <f t="shared" si="9"/>
        <v>17361104</v>
      </c>
      <c r="L88" s="105">
        <f t="shared" si="10"/>
        <v>13102720</v>
      </c>
      <c r="M88" s="105">
        <f t="shared" si="11"/>
        <v>43500</v>
      </c>
      <c r="N88" s="105">
        <f t="shared" si="12"/>
        <v>2290200.0000000005</v>
      </c>
      <c r="O88" s="107" t="s">
        <v>30</v>
      </c>
      <c r="P88" s="5"/>
    </row>
    <row r="89" spans="1:16" s="6" customFormat="1" ht="13.5" x14ac:dyDescent="0.25">
      <c r="A89" s="101">
        <v>87</v>
      </c>
      <c r="B89" s="101">
        <v>1107</v>
      </c>
      <c r="C89" s="101">
        <v>11</v>
      </c>
      <c r="D89" s="101" t="s">
        <v>38</v>
      </c>
      <c r="E89" s="67">
        <v>629</v>
      </c>
      <c r="F89" s="67">
        <v>0</v>
      </c>
      <c r="G89" s="67">
        <f t="shared" si="7"/>
        <v>629</v>
      </c>
      <c r="H89" s="103">
        <f t="shared" si="8"/>
        <v>691.90000000000009</v>
      </c>
      <c r="I89" s="101">
        <f>I88</f>
        <v>23600</v>
      </c>
      <c r="J89" s="104">
        <f t="shared" si="13"/>
        <v>14844400</v>
      </c>
      <c r="K89" s="105">
        <f t="shared" si="9"/>
        <v>15735064</v>
      </c>
      <c r="L89" s="105">
        <f t="shared" si="10"/>
        <v>11875520</v>
      </c>
      <c r="M89" s="105">
        <f t="shared" si="11"/>
        <v>39500</v>
      </c>
      <c r="N89" s="105">
        <f t="shared" si="12"/>
        <v>2075700.0000000002</v>
      </c>
      <c r="O89" s="107" t="s">
        <v>30</v>
      </c>
      <c r="P89" s="5"/>
    </row>
    <row r="90" spans="1:16" s="6" customFormat="1" ht="13.5" x14ac:dyDescent="0.25">
      <c r="A90" s="101">
        <v>88</v>
      </c>
      <c r="B90" s="101">
        <v>1108</v>
      </c>
      <c r="C90" s="101">
        <v>11</v>
      </c>
      <c r="D90" s="101" t="s">
        <v>38</v>
      </c>
      <c r="E90" s="67">
        <v>631</v>
      </c>
      <c r="F90" s="67">
        <v>0</v>
      </c>
      <c r="G90" s="67">
        <f t="shared" si="7"/>
        <v>631</v>
      </c>
      <c r="H90" s="103">
        <f t="shared" si="8"/>
        <v>694.1</v>
      </c>
      <c r="I90" s="101">
        <f>I89</f>
        <v>23600</v>
      </c>
      <c r="J90" s="104">
        <f t="shared" si="13"/>
        <v>14891600</v>
      </c>
      <c r="K90" s="105">
        <f t="shared" si="9"/>
        <v>15785096</v>
      </c>
      <c r="L90" s="105">
        <f t="shared" si="10"/>
        <v>11913280</v>
      </c>
      <c r="M90" s="105">
        <f t="shared" si="11"/>
        <v>39500</v>
      </c>
      <c r="N90" s="105">
        <f t="shared" si="12"/>
        <v>2082300</v>
      </c>
      <c r="O90" s="107" t="s">
        <v>30</v>
      </c>
      <c r="P90" s="5"/>
    </row>
    <row r="91" spans="1:16" s="6" customFormat="1" ht="13.5" x14ac:dyDescent="0.25">
      <c r="A91" s="101">
        <v>89</v>
      </c>
      <c r="B91" s="101">
        <v>1201</v>
      </c>
      <c r="C91" s="101">
        <v>12</v>
      </c>
      <c r="D91" s="101" t="s">
        <v>38</v>
      </c>
      <c r="E91" s="67">
        <v>616</v>
      </c>
      <c r="F91" s="67">
        <v>78</v>
      </c>
      <c r="G91" s="67">
        <f t="shared" si="7"/>
        <v>694</v>
      </c>
      <c r="H91" s="103">
        <f t="shared" si="8"/>
        <v>763.40000000000009</v>
      </c>
      <c r="I91" s="101">
        <f>I90+80</f>
        <v>23680</v>
      </c>
      <c r="J91" s="104">
        <f t="shared" si="13"/>
        <v>16433920</v>
      </c>
      <c r="K91" s="105">
        <f t="shared" si="9"/>
        <v>17419955</v>
      </c>
      <c r="L91" s="105">
        <f t="shared" si="10"/>
        <v>13147136</v>
      </c>
      <c r="M91" s="105">
        <f t="shared" si="11"/>
        <v>43500</v>
      </c>
      <c r="N91" s="105">
        <f t="shared" si="12"/>
        <v>2290200.0000000005</v>
      </c>
      <c r="O91" s="107" t="s">
        <v>30</v>
      </c>
      <c r="P91" s="5"/>
    </row>
    <row r="92" spans="1:16" s="6" customFormat="1" ht="13.5" x14ac:dyDescent="0.25">
      <c r="A92" s="101">
        <v>90</v>
      </c>
      <c r="B92" s="101">
        <v>1202</v>
      </c>
      <c r="C92" s="101">
        <v>12</v>
      </c>
      <c r="D92" s="101" t="s">
        <v>38</v>
      </c>
      <c r="E92" s="67">
        <v>616</v>
      </c>
      <c r="F92" s="67">
        <v>78</v>
      </c>
      <c r="G92" s="67">
        <f t="shared" si="7"/>
        <v>694</v>
      </c>
      <c r="H92" s="103">
        <f t="shared" si="8"/>
        <v>763.40000000000009</v>
      </c>
      <c r="I92" s="101">
        <f>I91</f>
        <v>23680</v>
      </c>
      <c r="J92" s="104">
        <f t="shared" si="13"/>
        <v>16433920</v>
      </c>
      <c r="K92" s="105">
        <f t="shared" si="9"/>
        <v>17419955</v>
      </c>
      <c r="L92" s="105">
        <f t="shared" si="10"/>
        <v>13147136</v>
      </c>
      <c r="M92" s="105">
        <f t="shared" si="11"/>
        <v>43500</v>
      </c>
      <c r="N92" s="105">
        <f t="shared" si="12"/>
        <v>2290200.0000000005</v>
      </c>
      <c r="O92" s="107" t="s">
        <v>30</v>
      </c>
      <c r="P92" s="5"/>
    </row>
    <row r="93" spans="1:16" s="6" customFormat="1" ht="13.5" x14ac:dyDescent="0.25">
      <c r="A93" s="101">
        <v>91</v>
      </c>
      <c r="B93" s="101">
        <v>1203</v>
      </c>
      <c r="C93" s="101">
        <v>12</v>
      </c>
      <c r="D93" s="101" t="s">
        <v>39</v>
      </c>
      <c r="E93" s="67">
        <v>260</v>
      </c>
      <c r="F93" s="67">
        <v>0</v>
      </c>
      <c r="G93" s="67">
        <f t="shared" si="7"/>
        <v>260</v>
      </c>
      <c r="H93" s="103">
        <f t="shared" si="8"/>
        <v>286</v>
      </c>
      <c r="I93" s="101">
        <f>I92</f>
        <v>23680</v>
      </c>
      <c r="J93" s="104">
        <f t="shared" si="13"/>
        <v>6156800</v>
      </c>
      <c r="K93" s="105">
        <f t="shared" si="9"/>
        <v>6526208</v>
      </c>
      <c r="L93" s="105">
        <f t="shared" si="10"/>
        <v>4925440</v>
      </c>
      <c r="M93" s="105">
        <f t="shared" si="11"/>
        <v>16500</v>
      </c>
      <c r="N93" s="105">
        <f t="shared" si="12"/>
        <v>858000</v>
      </c>
      <c r="O93" s="107" t="s">
        <v>30</v>
      </c>
      <c r="P93" s="5"/>
    </row>
    <row r="94" spans="1:16" s="6" customFormat="1" ht="13.5" x14ac:dyDescent="0.25">
      <c r="A94" s="101">
        <v>92</v>
      </c>
      <c r="B94" s="101">
        <v>1204</v>
      </c>
      <c r="C94" s="101">
        <v>12</v>
      </c>
      <c r="D94" s="101" t="s">
        <v>40</v>
      </c>
      <c r="E94" s="67">
        <v>460</v>
      </c>
      <c r="F94" s="67">
        <v>0</v>
      </c>
      <c r="G94" s="67">
        <f t="shared" si="7"/>
        <v>460</v>
      </c>
      <c r="H94" s="103">
        <f t="shared" si="8"/>
        <v>506.00000000000006</v>
      </c>
      <c r="I94" s="101">
        <f>I93</f>
        <v>23680</v>
      </c>
      <c r="J94" s="104">
        <f t="shared" si="13"/>
        <v>10892800</v>
      </c>
      <c r="K94" s="105">
        <f t="shared" si="9"/>
        <v>11546368</v>
      </c>
      <c r="L94" s="105">
        <f t="shared" si="10"/>
        <v>8714240</v>
      </c>
      <c r="M94" s="105">
        <f t="shared" si="11"/>
        <v>29000</v>
      </c>
      <c r="N94" s="105">
        <f t="shared" si="12"/>
        <v>1518000.0000000002</v>
      </c>
      <c r="O94" s="107" t="s">
        <v>30</v>
      </c>
      <c r="P94" s="5"/>
    </row>
    <row r="95" spans="1:16" s="6" customFormat="1" ht="13.5" x14ac:dyDescent="0.25">
      <c r="A95" s="101">
        <v>93</v>
      </c>
      <c r="B95" s="101">
        <v>1205</v>
      </c>
      <c r="C95" s="101">
        <v>12</v>
      </c>
      <c r="D95" s="101" t="s">
        <v>38</v>
      </c>
      <c r="E95" s="67">
        <v>616</v>
      </c>
      <c r="F95" s="67">
        <v>78</v>
      </c>
      <c r="G95" s="67">
        <f t="shared" si="7"/>
        <v>694</v>
      </c>
      <c r="H95" s="103">
        <f t="shared" si="8"/>
        <v>763.40000000000009</v>
      </c>
      <c r="I95" s="101">
        <f>I94</f>
        <v>23680</v>
      </c>
      <c r="J95" s="104">
        <f t="shared" si="13"/>
        <v>16433920</v>
      </c>
      <c r="K95" s="105">
        <f t="shared" si="9"/>
        <v>17419955</v>
      </c>
      <c r="L95" s="105">
        <f t="shared" si="10"/>
        <v>13147136</v>
      </c>
      <c r="M95" s="105">
        <f t="shared" si="11"/>
        <v>43500</v>
      </c>
      <c r="N95" s="105">
        <f t="shared" si="12"/>
        <v>2290200.0000000005</v>
      </c>
      <c r="O95" s="107" t="s">
        <v>30</v>
      </c>
      <c r="P95" s="5"/>
    </row>
    <row r="96" spans="1:16" s="6" customFormat="1" ht="13.5" x14ac:dyDescent="0.25">
      <c r="A96" s="101">
        <v>94</v>
      </c>
      <c r="B96" s="101">
        <v>1206</v>
      </c>
      <c r="C96" s="101">
        <v>12</v>
      </c>
      <c r="D96" s="101" t="s">
        <v>38</v>
      </c>
      <c r="E96" s="67">
        <v>616</v>
      </c>
      <c r="F96" s="67">
        <v>78</v>
      </c>
      <c r="G96" s="67">
        <f t="shared" si="7"/>
        <v>694</v>
      </c>
      <c r="H96" s="103">
        <f t="shared" si="8"/>
        <v>763.40000000000009</v>
      </c>
      <c r="I96" s="101">
        <f>I95</f>
        <v>23680</v>
      </c>
      <c r="J96" s="104">
        <f t="shared" si="13"/>
        <v>16433920</v>
      </c>
      <c r="K96" s="105">
        <f t="shared" si="9"/>
        <v>17419955</v>
      </c>
      <c r="L96" s="105">
        <f t="shared" si="10"/>
        <v>13147136</v>
      </c>
      <c r="M96" s="105">
        <f t="shared" si="11"/>
        <v>43500</v>
      </c>
      <c r="N96" s="105">
        <f t="shared" si="12"/>
        <v>2290200.0000000005</v>
      </c>
      <c r="O96" s="107" t="s">
        <v>30</v>
      </c>
      <c r="P96" s="5"/>
    </row>
    <row r="97" spans="1:16" s="6" customFormat="1" ht="13.5" x14ac:dyDescent="0.25">
      <c r="A97" s="101">
        <v>95</v>
      </c>
      <c r="B97" s="101">
        <v>1207</v>
      </c>
      <c r="C97" s="101">
        <v>12</v>
      </c>
      <c r="D97" s="101" t="s">
        <v>38</v>
      </c>
      <c r="E97" s="67">
        <v>629</v>
      </c>
      <c r="F97" s="67">
        <v>0</v>
      </c>
      <c r="G97" s="67">
        <f t="shared" si="7"/>
        <v>629</v>
      </c>
      <c r="H97" s="103">
        <f t="shared" si="8"/>
        <v>691.90000000000009</v>
      </c>
      <c r="I97" s="101">
        <f>I96</f>
        <v>23680</v>
      </c>
      <c r="J97" s="104">
        <f t="shared" si="13"/>
        <v>14894720</v>
      </c>
      <c r="K97" s="105">
        <f t="shared" si="9"/>
        <v>15788403</v>
      </c>
      <c r="L97" s="105">
        <f t="shared" si="10"/>
        <v>11915776</v>
      </c>
      <c r="M97" s="105">
        <f t="shared" si="11"/>
        <v>39500</v>
      </c>
      <c r="N97" s="105">
        <f t="shared" si="12"/>
        <v>2075700.0000000002</v>
      </c>
      <c r="O97" s="107" t="s">
        <v>30</v>
      </c>
      <c r="P97" s="5"/>
    </row>
    <row r="98" spans="1:16" s="6" customFormat="1" ht="13.5" x14ac:dyDescent="0.25">
      <c r="A98" s="101">
        <v>96</v>
      </c>
      <c r="B98" s="101">
        <v>1208</v>
      </c>
      <c r="C98" s="101">
        <v>12</v>
      </c>
      <c r="D98" s="101" t="s">
        <v>38</v>
      </c>
      <c r="E98" s="67">
        <v>631</v>
      </c>
      <c r="F98" s="67">
        <v>0</v>
      </c>
      <c r="G98" s="67">
        <f t="shared" si="7"/>
        <v>631</v>
      </c>
      <c r="H98" s="103">
        <f t="shared" si="8"/>
        <v>694.1</v>
      </c>
      <c r="I98" s="101">
        <f>I97</f>
        <v>23680</v>
      </c>
      <c r="J98" s="104">
        <f t="shared" si="13"/>
        <v>14942080</v>
      </c>
      <c r="K98" s="105">
        <f t="shared" si="9"/>
        <v>15838605</v>
      </c>
      <c r="L98" s="105">
        <f t="shared" si="10"/>
        <v>11953664</v>
      </c>
      <c r="M98" s="105">
        <f t="shared" si="11"/>
        <v>39500</v>
      </c>
      <c r="N98" s="105">
        <f t="shared" si="12"/>
        <v>2082300</v>
      </c>
      <c r="O98" s="107" t="s">
        <v>30</v>
      </c>
      <c r="P98" s="5"/>
    </row>
    <row r="99" spans="1:16" s="6" customFormat="1" ht="13.5" x14ac:dyDescent="0.25">
      <c r="A99" s="101">
        <v>97</v>
      </c>
      <c r="B99" s="101">
        <v>1301</v>
      </c>
      <c r="C99" s="101">
        <v>13</v>
      </c>
      <c r="D99" s="101" t="s">
        <v>38</v>
      </c>
      <c r="E99" s="67">
        <v>616</v>
      </c>
      <c r="F99" s="67">
        <v>78</v>
      </c>
      <c r="G99" s="67">
        <f t="shared" si="7"/>
        <v>694</v>
      </c>
      <c r="H99" s="103">
        <f t="shared" si="8"/>
        <v>763.40000000000009</v>
      </c>
      <c r="I99" s="101">
        <f>I98+80</f>
        <v>23760</v>
      </c>
      <c r="J99" s="104">
        <f t="shared" si="13"/>
        <v>16489440</v>
      </c>
      <c r="K99" s="105">
        <f t="shared" si="9"/>
        <v>17478806</v>
      </c>
      <c r="L99" s="105">
        <f t="shared" si="10"/>
        <v>13191552</v>
      </c>
      <c r="M99" s="105">
        <f t="shared" si="11"/>
        <v>43500</v>
      </c>
      <c r="N99" s="105">
        <f t="shared" si="12"/>
        <v>2290200.0000000005</v>
      </c>
      <c r="O99" s="107" t="s">
        <v>30</v>
      </c>
      <c r="P99" s="5"/>
    </row>
    <row r="100" spans="1:16" s="6" customFormat="1" ht="13.5" x14ac:dyDescent="0.25">
      <c r="A100" s="101">
        <v>98</v>
      </c>
      <c r="B100" s="101">
        <v>1302</v>
      </c>
      <c r="C100" s="101">
        <v>13</v>
      </c>
      <c r="D100" s="101" t="s">
        <v>38</v>
      </c>
      <c r="E100" s="67">
        <v>616</v>
      </c>
      <c r="F100" s="67">
        <v>78</v>
      </c>
      <c r="G100" s="67">
        <f t="shared" si="7"/>
        <v>694</v>
      </c>
      <c r="H100" s="103">
        <f t="shared" si="8"/>
        <v>763.40000000000009</v>
      </c>
      <c r="I100" s="101">
        <f>I99</f>
        <v>23760</v>
      </c>
      <c r="J100" s="104">
        <f t="shared" si="13"/>
        <v>16489440</v>
      </c>
      <c r="K100" s="105">
        <f t="shared" si="9"/>
        <v>17478806</v>
      </c>
      <c r="L100" s="105">
        <f t="shared" si="10"/>
        <v>13191552</v>
      </c>
      <c r="M100" s="105">
        <f t="shared" si="11"/>
        <v>43500</v>
      </c>
      <c r="N100" s="105">
        <f t="shared" si="12"/>
        <v>2290200.0000000005</v>
      </c>
      <c r="O100" s="107" t="s">
        <v>30</v>
      </c>
      <c r="P100" s="5"/>
    </row>
    <row r="101" spans="1:16" s="6" customFormat="1" ht="13.5" x14ac:dyDescent="0.25">
      <c r="A101" s="101">
        <v>99</v>
      </c>
      <c r="B101" s="101">
        <v>1303</v>
      </c>
      <c r="C101" s="101">
        <v>13</v>
      </c>
      <c r="D101" s="101" t="s">
        <v>39</v>
      </c>
      <c r="E101" s="67">
        <v>260</v>
      </c>
      <c r="F101" s="67">
        <v>0</v>
      </c>
      <c r="G101" s="67">
        <f t="shared" si="7"/>
        <v>260</v>
      </c>
      <c r="H101" s="103">
        <f t="shared" si="8"/>
        <v>286</v>
      </c>
      <c r="I101" s="101">
        <f>I100</f>
        <v>23760</v>
      </c>
      <c r="J101" s="104">
        <f t="shared" si="13"/>
        <v>6177600</v>
      </c>
      <c r="K101" s="105">
        <f t="shared" si="9"/>
        <v>6548256</v>
      </c>
      <c r="L101" s="105">
        <f t="shared" si="10"/>
        <v>4942080</v>
      </c>
      <c r="M101" s="105">
        <f t="shared" si="11"/>
        <v>16500</v>
      </c>
      <c r="N101" s="105">
        <f t="shared" si="12"/>
        <v>858000</v>
      </c>
      <c r="O101" s="107" t="s">
        <v>30</v>
      </c>
      <c r="P101" s="5"/>
    </row>
    <row r="102" spans="1:16" s="6" customFormat="1" ht="13.5" x14ac:dyDescent="0.25">
      <c r="A102" s="101">
        <v>100</v>
      </c>
      <c r="B102" s="101">
        <v>1304</v>
      </c>
      <c r="C102" s="101">
        <v>13</v>
      </c>
      <c r="D102" s="101" t="s">
        <v>40</v>
      </c>
      <c r="E102" s="67">
        <v>460</v>
      </c>
      <c r="F102" s="67">
        <v>0</v>
      </c>
      <c r="G102" s="67">
        <f t="shared" si="7"/>
        <v>460</v>
      </c>
      <c r="H102" s="103">
        <f t="shared" si="8"/>
        <v>506.00000000000006</v>
      </c>
      <c r="I102" s="101">
        <f>I101</f>
        <v>23760</v>
      </c>
      <c r="J102" s="104">
        <f t="shared" si="13"/>
        <v>10929600</v>
      </c>
      <c r="K102" s="105">
        <f t="shared" si="9"/>
        <v>11585376</v>
      </c>
      <c r="L102" s="105">
        <f t="shared" si="10"/>
        <v>8743680</v>
      </c>
      <c r="M102" s="105">
        <f t="shared" si="11"/>
        <v>29000</v>
      </c>
      <c r="N102" s="105">
        <f t="shared" si="12"/>
        <v>1518000.0000000002</v>
      </c>
      <c r="O102" s="107" t="s">
        <v>30</v>
      </c>
      <c r="P102" s="5"/>
    </row>
    <row r="103" spans="1:16" s="6" customFormat="1" ht="13.5" x14ac:dyDescent="0.25">
      <c r="A103" s="101">
        <v>101</v>
      </c>
      <c r="B103" s="101">
        <v>1305</v>
      </c>
      <c r="C103" s="101">
        <v>13</v>
      </c>
      <c r="D103" s="101" t="s">
        <v>38</v>
      </c>
      <c r="E103" s="67">
        <v>616</v>
      </c>
      <c r="F103" s="67">
        <v>78</v>
      </c>
      <c r="G103" s="67">
        <f t="shared" si="7"/>
        <v>694</v>
      </c>
      <c r="H103" s="103">
        <f t="shared" si="8"/>
        <v>763.40000000000009</v>
      </c>
      <c r="I103" s="101">
        <f>I102</f>
        <v>23760</v>
      </c>
      <c r="J103" s="104">
        <f t="shared" si="13"/>
        <v>16489440</v>
      </c>
      <c r="K103" s="105">
        <f t="shared" si="9"/>
        <v>17478806</v>
      </c>
      <c r="L103" s="105">
        <f t="shared" si="10"/>
        <v>13191552</v>
      </c>
      <c r="M103" s="105">
        <f t="shared" si="11"/>
        <v>43500</v>
      </c>
      <c r="N103" s="105">
        <f t="shared" si="12"/>
        <v>2290200.0000000005</v>
      </c>
      <c r="O103" s="107" t="s">
        <v>30</v>
      </c>
      <c r="P103" s="5"/>
    </row>
    <row r="104" spans="1:16" s="6" customFormat="1" ht="13.5" x14ac:dyDescent="0.25">
      <c r="A104" s="101">
        <v>102</v>
      </c>
      <c r="B104" s="101">
        <v>1306</v>
      </c>
      <c r="C104" s="101">
        <v>13</v>
      </c>
      <c r="D104" s="101" t="s">
        <v>38</v>
      </c>
      <c r="E104" s="67">
        <v>616</v>
      </c>
      <c r="F104" s="67">
        <v>78</v>
      </c>
      <c r="G104" s="67">
        <f t="shared" si="7"/>
        <v>694</v>
      </c>
      <c r="H104" s="103">
        <f t="shared" si="8"/>
        <v>763.40000000000009</v>
      </c>
      <c r="I104" s="101">
        <f>I103</f>
        <v>23760</v>
      </c>
      <c r="J104" s="104">
        <f t="shared" si="13"/>
        <v>16489440</v>
      </c>
      <c r="K104" s="105">
        <f t="shared" si="9"/>
        <v>17478806</v>
      </c>
      <c r="L104" s="105">
        <f t="shared" si="10"/>
        <v>13191552</v>
      </c>
      <c r="M104" s="105">
        <f t="shared" si="11"/>
        <v>43500</v>
      </c>
      <c r="N104" s="105">
        <f t="shared" si="12"/>
        <v>2290200.0000000005</v>
      </c>
      <c r="O104" s="107" t="s">
        <v>30</v>
      </c>
      <c r="P104" s="5"/>
    </row>
    <row r="105" spans="1:16" s="6" customFormat="1" ht="13.5" x14ac:dyDescent="0.25">
      <c r="A105" s="101">
        <v>103</v>
      </c>
      <c r="B105" s="101">
        <v>1307</v>
      </c>
      <c r="C105" s="101">
        <v>13</v>
      </c>
      <c r="D105" s="101" t="s">
        <v>38</v>
      </c>
      <c r="E105" s="67">
        <v>629</v>
      </c>
      <c r="F105" s="67">
        <v>0</v>
      </c>
      <c r="G105" s="67">
        <f t="shared" si="7"/>
        <v>629</v>
      </c>
      <c r="H105" s="103">
        <f t="shared" si="8"/>
        <v>691.90000000000009</v>
      </c>
      <c r="I105" s="101">
        <f>I104</f>
        <v>23760</v>
      </c>
      <c r="J105" s="104">
        <f t="shared" si="13"/>
        <v>14945040</v>
      </c>
      <c r="K105" s="105">
        <f t="shared" si="9"/>
        <v>15841742</v>
      </c>
      <c r="L105" s="105">
        <f t="shared" si="10"/>
        <v>11956032</v>
      </c>
      <c r="M105" s="105">
        <f t="shared" si="11"/>
        <v>39500</v>
      </c>
      <c r="N105" s="105">
        <f t="shared" si="12"/>
        <v>2075700.0000000002</v>
      </c>
      <c r="O105" s="107" t="s">
        <v>30</v>
      </c>
      <c r="P105" s="5"/>
    </row>
    <row r="106" spans="1:16" s="6" customFormat="1" ht="13.5" x14ac:dyDescent="0.25">
      <c r="A106" s="101">
        <v>104</v>
      </c>
      <c r="B106" s="101">
        <v>1308</v>
      </c>
      <c r="C106" s="101">
        <v>13</v>
      </c>
      <c r="D106" s="101" t="s">
        <v>38</v>
      </c>
      <c r="E106" s="67">
        <v>631</v>
      </c>
      <c r="F106" s="67">
        <v>0</v>
      </c>
      <c r="G106" s="67">
        <f t="shared" si="7"/>
        <v>631</v>
      </c>
      <c r="H106" s="103">
        <f t="shared" si="8"/>
        <v>694.1</v>
      </c>
      <c r="I106" s="101">
        <f>I105</f>
        <v>23760</v>
      </c>
      <c r="J106" s="104">
        <f t="shared" si="13"/>
        <v>14992560</v>
      </c>
      <c r="K106" s="105">
        <f t="shared" si="9"/>
        <v>15892114</v>
      </c>
      <c r="L106" s="105">
        <f t="shared" si="10"/>
        <v>11994048</v>
      </c>
      <c r="M106" s="105">
        <f t="shared" si="11"/>
        <v>39500</v>
      </c>
      <c r="N106" s="105">
        <f t="shared" si="12"/>
        <v>2082300</v>
      </c>
      <c r="O106" s="107" t="s">
        <v>30</v>
      </c>
      <c r="P106" s="5"/>
    </row>
    <row r="107" spans="1:16" s="6" customFormat="1" ht="13.5" x14ac:dyDescent="0.25">
      <c r="A107" s="101">
        <v>105</v>
      </c>
      <c r="B107" s="101">
        <v>1401</v>
      </c>
      <c r="C107" s="101">
        <v>14</v>
      </c>
      <c r="D107" s="101" t="s">
        <v>38</v>
      </c>
      <c r="E107" s="67">
        <v>616</v>
      </c>
      <c r="F107" s="67">
        <v>78</v>
      </c>
      <c r="G107" s="67">
        <f t="shared" si="7"/>
        <v>694</v>
      </c>
      <c r="H107" s="103">
        <f t="shared" si="8"/>
        <v>763.40000000000009</v>
      </c>
      <c r="I107" s="101">
        <f>I106+80</f>
        <v>23840</v>
      </c>
      <c r="J107" s="104">
        <f t="shared" si="13"/>
        <v>16544960</v>
      </c>
      <c r="K107" s="105">
        <f t="shared" si="9"/>
        <v>17537658</v>
      </c>
      <c r="L107" s="105">
        <f t="shared" si="10"/>
        <v>13235968</v>
      </c>
      <c r="M107" s="105">
        <f t="shared" si="11"/>
        <v>44000</v>
      </c>
      <c r="N107" s="105">
        <f t="shared" si="12"/>
        <v>2290200.0000000005</v>
      </c>
      <c r="O107" s="107" t="s">
        <v>30</v>
      </c>
      <c r="P107" s="5"/>
    </row>
    <row r="108" spans="1:16" s="6" customFormat="1" ht="13.5" x14ac:dyDescent="0.25">
      <c r="A108" s="101">
        <v>106</v>
      </c>
      <c r="B108" s="101">
        <v>1402</v>
      </c>
      <c r="C108" s="101">
        <v>14</v>
      </c>
      <c r="D108" s="101" t="s">
        <v>38</v>
      </c>
      <c r="E108" s="67">
        <v>616</v>
      </c>
      <c r="F108" s="67">
        <v>78</v>
      </c>
      <c r="G108" s="67">
        <f t="shared" si="7"/>
        <v>694</v>
      </c>
      <c r="H108" s="103">
        <f t="shared" si="8"/>
        <v>763.40000000000009</v>
      </c>
      <c r="I108" s="101">
        <f>I107</f>
        <v>23840</v>
      </c>
      <c r="J108" s="104">
        <f t="shared" si="13"/>
        <v>16544960</v>
      </c>
      <c r="K108" s="105">
        <f t="shared" si="9"/>
        <v>17537658</v>
      </c>
      <c r="L108" s="105">
        <f t="shared" si="10"/>
        <v>13235968</v>
      </c>
      <c r="M108" s="105">
        <f t="shared" si="11"/>
        <v>44000</v>
      </c>
      <c r="N108" s="105">
        <f t="shared" si="12"/>
        <v>2290200.0000000005</v>
      </c>
      <c r="O108" s="107" t="s">
        <v>30</v>
      </c>
      <c r="P108" s="5"/>
    </row>
    <row r="109" spans="1:16" s="6" customFormat="1" ht="13.5" x14ac:dyDescent="0.25">
      <c r="A109" s="101">
        <v>107</v>
      </c>
      <c r="B109" s="101">
        <v>1403</v>
      </c>
      <c r="C109" s="101">
        <v>14</v>
      </c>
      <c r="D109" s="101" t="s">
        <v>39</v>
      </c>
      <c r="E109" s="67">
        <v>260</v>
      </c>
      <c r="F109" s="67">
        <v>0</v>
      </c>
      <c r="G109" s="67">
        <f t="shared" si="7"/>
        <v>260</v>
      </c>
      <c r="H109" s="103">
        <f t="shared" si="8"/>
        <v>286</v>
      </c>
      <c r="I109" s="101">
        <f>I108</f>
        <v>23840</v>
      </c>
      <c r="J109" s="104">
        <f t="shared" si="13"/>
        <v>6198400</v>
      </c>
      <c r="K109" s="105">
        <f t="shared" si="9"/>
        <v>6570304</v>
      </c>
      <c r="L109" s="105">
        <f t="shared" si="10"/>
        <v>4958720</v>
      </c>
      <c r="M109" s="105">
        <f t="shared" si="11"/>
        <v>16500</v>
      </c>
      <c r="N109" s="105">
        <f t="shared" si="12"/>
        <v>858000</v>
      </c>
      <c r="O109" s="107" t="s">
        <v>30</v>
      </c>
      <c r="P109" s="5"/>
    </row>
    <row r="110" spans="1:16" s="6" customFormat="1" ht="13.5" x14ac:dyDescent="0.25">
      <c r="A110" s="101">
        <v>108</v>
      </c>
      <c r="B110" s="101">
        <v>1404</v>
      </c>
      <c r="C110" s="101">
        <v>14</v>
      </c>
      <c r="D110" s="101" t="s">
        <v>40</v>
      </c>
      <c r="E110" s="67">
        <v>460</v>
      </c>
      <c r="F110" s="67">
        <v>0</v>
      </c>
      <c r="G110" s="67">
        <f t="shared" si="7"/>
        <v>460</v>
      </c>
      <c r="H110" s="103">
        <f t="shared" si="8"/>
        <v>506.00000000000006</v>
      </c>
      <c r="I110" s="101">
        <f>I109</f>
        <v>23840</v>
      </c>
      <c r="J110" s="104">
        <f t="shared" si="13"/>
        <v>10966400</v>
      </c>
      <c r="K110" s="105">
        <f t="shared" si="9"/>
        <v>11624384</v>
      </c>
      <c r="L110" s="105">
        <f t="shared" si="10"/>
        <v>8773120</v>
      </c>
      <c r="M110" s="105">
        <f t="shared" si="11"/>
        <v>29000</v>
      </c>
      <c r="N110" s="105">
        <f t="shared" si="12"/>
        <v>1518000.0000000002</v>
      </c>
      <c r="O110" s="107" t="s">
        <v>30</v>
      </c>
      <c r="P110" s="5"/>
    </row>
    <row r="111" spans="1:16" s="6" customFormat="1" ht="13.5" x14ac:dyDescent="0.25">
      <c r="A111" s="101">
        <v>109</v>
      </c>
      <c r="B111" s="101">
        <v>1405</v>
      </c>
      <c r="C111" s="101">
        <v>14</v>
      </c>
      <c r="D111" s="101" t="s">
        <v>38</v>
      </c>
      <c r="E111" s="67">
        <v>616</v>
      </c>
      <c r="F111" s="67">
        <v>78</v>
      </c>
      <c r="G111" s="67">
        <f t="shared" si="7"/>
        <v>694</v>
      </c>
      <c r="H111" s="103">
        <f t="shared" si="8"/>
        <v>763.40000000000009</v>
      </c>
      <c r="I111" s="101">
        <f>I110</f>
        <v>23840</v>
      </c>
      <c r="J111" s="104">
        <f t="shared" si="13"/>
        <v>16544960</v>
      </c>
      <c r="K111" s="105">
        <f t="shared" si="9"/>
        <v>17537658</v>
      </c>
      <c r="L111" s="105">
        <f t="shared" si="10"/>
        <v>13235968</v>
      </c>
      <c r="M111" s="105">
        <f t="shared" si="11"/>
        <v>44000</v>
      </c>
      <c r="N111" s="105">
        <f t="shared" si="12"/>
        <v>2290200.0000000005</v>
      </c>
      <c r="O111" s="107" t="s">
        <v>30</v>
      </c>
      <c r="P111" s="5"/>
    </row>
    <row r="112" spans="1:16" s="6" customFormat="1" ht="13.5" x14ac:dyDescent="0.25">
      <c r="A112" s="101">
        <v>110</v>
      </c>
      <c r="B112" s="101">
        <v>1406</v>
      </c>
      <c r="C112" s="101">
        <v>14</v>
      </c>
      <c r="D112" s="101" t="s">
        <v>38</v>
      </c>
      <c r="E112" s="67">
        <v>616</v>
      </c>
      <c r="F112" s="67">
        <v>78</v>
      </c>
      <c r="G112" s="67">
        <f t="shared" si="7"/>
        <v>694</v>
      </c>
      <c r="H112" s="103">
        <f t="shared" si="8"/>
        <v>763.40000000000009</v>
      </c>
      <c r="I112" s="101">
        <f>I111</f>
        <v>23840</v>
      </c>
      <c r="J112" s="104">
        <f t="shared" si="13"/>
        <v>16544960</v>
      </c>
      <c r="K112" s="105">
        <f t="shared" si="9"/>
        <v>17537658</v>
      </c>
      <c r="L112" s="105">
        <f t="shared" si="10"/>
        <v>13235968</v>
      </c>
      <c r="M112" s="105">
        <f t="shared" si="11"/>
        <v>44000</v>
      </c>
      <c r="N112" s="105">
        <f t="shared" si="12"/>
        <v>2290200.0000000005</v>
      </c>
      <c r="O112" s="107" t="s">
        <v>30</v>
      </c>
      <c r="P112" s="5"/>
    </row>
    <row r="113" spans="1:16" s="6" customFormat="1" ht="13.5" x14ac:dyDescent="0.25">
      <c r="A113" s="101">
        <v>111</v>
      </c>
      <c r="B113" s="101">
        <v>1407</v>
      </c>
      <c r="C113" s="101">
        <v>14</v>
      </c>
      <c r="D113" s="101" t="s">
        <v>38</v>
      </c>
      <c r="E113" s="67">
        <v>629</v>
      </c>
      <c r="F113" s="67">
        <v>0</v>
      </c>
      <c r="G113" s="67">
        <f t="shared" si="7"/>
        <v>629</v>
      </c>
      <c r="H113" s="103">
        <f t="shared" si="8"/>
        <v>691.90000000000009</v>
      </c>
      <c r="I113" s="101">
        <f>I112</f>
        <v>23840</v>
      </c>
      <c r="J113" s="104">
        <f t="shared" si="13"/>
        <v>14995360</v>
      </c>
      <c r="K113" s="105">
        <f t="shared" si="9"/>
        <v>15895082</v>
      </c>
      <c r="L113" s="105">
        <f t="shared" si="10"/>
        <v>11996288</v>
      </c>
      <c r="M113" s="105">
        <f t="shared" si="11"/>
        <v>39500</v>
      </c>
      <c r="N113" s="105">
        <f t="shared" si="12"/>
        <v>2075700.0000000002</v>
      </c>
      <c r="O113" s="107" t="s">
        <v>30</v>
      </c>
      <c r="P113" s="5"/>
    </row>
    <row r="114" spans="1:16" s="6" customFormat="1" ht="13.5" x14ac:dyDescent="0.25">
      <c r="A114" s="101">
        <v>112</v>
      </c>
      <c r="B114" s="101">
        <v>1408</v>
      </c>
      <c r="C114" s="101">
        <v>14</v>
      </c>
      <c r="D114" s="101" t="s">
        <v>38</v>
      </c>
      <c r="E114" s="67">
        <v>631</v>
      </c>
      <c r="F114" s="67">
        <v>0</v>
      </c>
      <c r="G114" s="67">
        <f t="shared" si="7"/>
        <v>631</v>
      </c>
      <c r="H114" s="103">
        <f t="shared" si="8"/>
        <v>694.1</v>
      </c>
      <c r="I114" s="101">
        <f>I113</f>
        <v>23840</v>
      </c>
      <c r="J114" s="104">
        <f t="shared" si="13"/>
        <v>15043040</v>
      </c>
      <c r="K114" s="105">
        <f t="shared" si="9"/>
        <v>15945622</v>
      </c>
      <c r="L114" s="105">
        <f t="shared" si="10"/>
        <v>12034432</v>
      </c>
      <c r="M114" s="105">
        <f t="shared" si="11"/>
        <v>40000</v>
      </c>
      <c r="N114" s="105">
        <f t="shared" si="12"/>
        <v>2082300</v>
      </c>
      <c r="O114" s="107" t="s">
        <v>30</v>
      </c>
      <c r="P114" s="5"/>
    </row>
    <row r="115" spans="1:16" s="6" customFormat="1" ht="13.5" x14ac:dyDescent="0.25">
      <c r="A115" s="101">
        <v>113</v>
      </c>
      <c r="B115" s="101">
        <v>1501</v>
      </c>
      <c r="C115" s="101">
        <v>15</v>
      </c>
      <c r="D115" s="101" t="s">
        <v>38</v>
      </c>
      <c r="E115" s="67">
        <v>616</v>
      </c>
      <c r="F115" s="67">
        <v>78</v>
      </c>
      <c r="G115" s="67">
        <f t="shared" si="7"/>
        <v>694</v>
      </c>
      <c r="H115" s="103">
        <f t="shared" si="8"/>
        <v>763.40000000000009</v>
      </c>
      <c r="I115" s="101">
        <f>I114+80</f>
        <v>23920</v>
      </c>
      <c r="J115" s="104">
        <f t="shared" si="13"/>
        <v>16600480</v>
      </c>
      <c r="K115" s="105">
        <f t="shared" si="9"/>
        <v>17596509</v>
      </c>
      <c r="L115" s="105">
        <f t="shared" si="10"/>
        <v>13280384</v>
      </c>
      <c r="M115" s="105">
        <f t="shared" si="11"/>
        <v>44000</v>
      </c>
      <c r="N115" s="105">
        <f t="shared" si="12"/>
        <v>2290200.0000000005</v>
      </c>
      <c r="O115" s="107" t="s">
        <v>30</v>
      </c>
      <c r="P115" s="5"/>
    </row>
    <row r="116" spans="1:16" s="6" customFormat="1" ht="13.5" x14ac:dyDescent="0.25">
      <c r="A116" s="101">
        <v>114</v>
      </c>
      <c r="B116" s="101">
        <v>1502</v>
      </c>
      <c r="C116" s="101">
        <v>15</v>
      </c>
      <c r="D116" s="101" t="s">
        <v>38</v>
      </c>
      <c r="E116" s="67">
        <v>616</v>
      </c>
      <c r="F116" s="67">
        <v>78</v>
      </c>
      <c r="G116" s="67">
        <f t="shared" si="7"/>
        <v>694</v>
      </c>
      <c r="H116" s="103">
        <f t="shared" si="8"/>
        <v>763.40000000000009</v>
      </c>
      <c r="I116" s="101">
        <f>I115</f>
        <v>23920</v>
      </c>
      <c r="J116" s="104">
        <f t="shared" si="13"/>
        <v>16600480</v>
      </c>
      <c r="K116" s="105">
        <f t="shared" si="9"/>
        <v>17596509</v>
      </c>
      <c r="L116" s="105">
        <f t="shared" si="10"/>
        <v>13280384</v>
      </c>
      <c r="M116" s="105">
        <f t="shared" si="11"/>
        <v>44000</v>
      </c>
      <c r="N116" s="105">
        <f t="shared" si="12"/>
        <v>2290200.0000000005</v>
      </c>
      <c r="O116" s="107" t="s">
        <v>30</v>
      </c>
      <c r="P116" s="5"/>
    </row>
    <row r="117" spans="1:16" s="6" customFormat="1" ht="13.5" x14ac:dyDescent="0.25">
      <c r="A117" s="101">
        <v>115</v>
      </c>
      <c r="B117" s="101">
        <v>1503</v>
      </c>
      <c r="C117" s="101">
        <v>15</v>
      </c>
      <c r="D117" s="101" t="s">
        <v>39</v>
      </c>
      <c r="E117" s="67">
        <v>260</v>
      </c>
      <c r="F117" s="67">
        <v>0</v>
      </c>
      <c r="G117" s="67">
        <f t="shared" si="7"/>
        <v>260</v>
      </c>
      <c r="H117" s="103">
        <f t="shared" si="8"/>
        <v>286</v>
      </c>
      <c r="I117" s="101">
        <f>I116</f>
        <v>23920</v>
      </c>
      <c r="J117" s="104">
        <f t="shared" si="13"/>
        <v>6219200</v>
      </c>
      <c r="K117" s="105">
        <f t="shared" si="9"/>
        <v>6592352</v>
      </c>
      <c r="L117" s="105">
        <f t="shared" si="10"/>
        <v>4975360</v>
      </c>
      <c r="M117" s="105">
        <f t="shared" si="11"/>
        <v>16500</v>
      </c>
      <c r="N117" s="105">
        <f t="shared" si="12"/>
        <v>858000</v>
      </c>
      <c r="O117" s="107" t="s">
        <v>30</v>
      </c>
      <c r="P117" s="5"/>
    </row>
    <row r="118" spans="1:16" s="6" customFormat="1" ht="13.5" x14ac:dyDescent="0.25">
      <c r="A118" s="101">
        <v>116</v>
      </c>
      <c r="B118" s="101">
        <v>1504</v>
      </c>
      <c r="C118" s="101">
        <v>15</v>
      </c>
      <c r="D118" s="101" t="s">
        <v>40</v>
      </c>
      <c r="E118" s="67">
        <v>460</v>
      </c>
      <c r="F118" s="67">
        <v>0</v>
      </c>
      <c r="G118" s="67">
        <f t="shared" si="7"/>
        <v>460</v>
      </c>
      <c r="H118" s="103">
        <f t="shared" si="8"/>
        <v>506.00000000000006</v>
      </c>
      <c r="I118" s="101">
        <f>I117</f>
        <v>23920</v>
      </c>
      <c r="J118" s="104">
        <f t="shared" si="13"/>
        <v>11003200</v>
      </c>
      <c r="K118" s="105">
        <f t="shared" si="9"/>
        <v>11663392</v>
      </c>
      <c r="L118" s="105">
        <f t="shared" si="10"/>
        <v>8802560</v>
      </c>
      <c r="M118" s="105">
        <f t="shared" si="11"/>
        <v>29000</v>
      </c>
      <c r="N118" s="105">
        <f t="shared" si="12"/>
        <v>1518000.0000000002</v>
      </c>
      <c r="O118" s="107" t="s">
        <v>30</v>
      </c>
      <c r="P118" s="5"/>
    </row>
    <row r="119" spans="1:16" s="6" customFormat="1" ht="13.5" x14ac:dyDescent="0.25">
      <c r="A119" s="101">
        <v>117</v>
      </c>
      <c r="B119" s="101">
        <v>1505</v>
      </c>
      <c r="C119" s="101">
        <v>15</v>
      </c>
      <c r="D119" s="101" t="s">
        <v>38</v>
      </c>
      <c r="E119" s="67">
        <v>616</v>
      </c>
      <c r="F119" s="67">
        <v>78</v>
      </c>
      <c r="G119" s="67">
        <f t="shared" si="7"/>
        <v>694</v>
      </c>
      <c r="H119" s="103">
        <f t="shared" si="8"/>
        <v>763.40000000000009</v>
      </c>
      <c r="I119" s="101">
        <f>I118</f>
        <v>23920</v>
      </c>
      <c r="J119" s="104">
        <f t="shared" si="13"/>
        <v>16600480</v>
      </c>
      <c r="K119" s="105">
        <f t="shared" si="9"/>
        <v>17596509</v>
      </c>
      <c r="L119" s="105">
        <f t="shared" si="10"/>
        <v>13280384</v>
      </c>
      <c r="M119" s="105">
        <f t="shared" si="11"/>
        <v>44000</v>
      </c>
      <c r="N119" s="105">
        <f t="shared" si="12"/>
        <v>2290200.0000000005</v>
      </c>
      <c r="O119" s="107" t="s">
        <v>30</v>
      </c>
      <c r="P119" s="5"/>
    </row>
    <row r="120" spans="1:16" s="6" customFormat="1" ht="13.5" x14ac:dyDescent="0.25">
      <c r="A120" s="101">
        <v>118</v>
      </c>
      <c r="B120" s="101">
        <v>1506</v>
      </c>
      <c r="C120" s="101">
        <v>15</v>
      </c>
      <c r="D120" s="101" t="s">
        <v>38</v>
      </c>
      <c r="E120" s="67">
        <v>616</v>
      </c>
      <c r="F120" s="67">
        <v>78</v>
      </c>
      <c r="G120" s="67">
        <f t="shared" si="7"/>
        <v>694</v>
      </c>
      <c r="H120" s="103">
        <f t="shared" si="8"/>
        <v>763.40000000000009</v>
      </c>
      <c r="I120" s="101">
        <f>I119</f>
        <v>23920</v>
      </c>
      <c r="J120" s="104">
        <f t="shared" si="13"/>
        <v>16600480</v>
      </c>
      <c r="K120" s="105">
        <f t="shared" si="9"/>
        <v>17596509</v>
      </c>
      <c r="L120" s="105">
        <f t="shared" si="10"/>
        <v>13280384</v>
      </c>
      <c r="M120" s="105">
        <f t="shared" si="11"/>
        <v>44000</v>
      </c>
      <c r="N120" s="105">
        <f t="shared" si="12"/>
        <v>2290200.0000000005</v>
      </c>
      <c r="O120" s="107" t="s">
        <v>30</v>
      </c>
      <c r="P120" s="5"/>
    </row>
    <row r="121" spans="1:16" s="6" customFormat="1" ht="13.5" x14ac:dyDescent="0.25">
      <c r="A121" s="101">
        <v>119</v>
      </c>
      <c r="B121" s="101">
        <v>1507</v>
      </c>
      <c r="C121" s="101">
        <v>15</v>
      </c>
      <c r="D121" s="101" t="s">
        <v>38</v>
      </c>
      <c r="E121" s="67">
        <v>629</v>
      </c>
      <c r="F121" s="67">
        <v>0</v>
      </c>
      <c r="G121" s="67">
        <f t="shared" si="7"/>
        <v>629</v>
      </c>
      <c r="H121" s="103">
        <f t="shared" si="8"/>
        <v>691.90000000000009</v>
      </c>
      <c r="I121" s="101">
        <f>I120</f>
        <v>23920</v>
      </c>
      <c r="J121" s="104">
        <f t="shared" si="13"/>
        <v>15045680</v>
      </c>
      <c r="K121" s="105">
        <f t="shared" si="9"/>
        <v>15948421</v>
      </c>
      <c r="L121" s="105">
        <f t="shared" si="10"/>
        <v>12036544</v>
      </c>
      <c r="M121" s="105">
        <f t="shared" si="11"/>
        <v>40000</v>
      </c>
      <c r="N121" s="105">
        <f t="shared" si="12"/>
        <v>2075700.0000000002</v>
      </c>
      <c r="O121" s="107" t="s">
        <v>30</v>
      </c>
      <c r="P121" s="5"/>
    </row>
    <row r="122" spans="1:16" s="6" customFormat="1" ht="13.5" x14ac:dyDescent="0.25">
      <c r="A122" s="101">
        <v>120</v>
      </c>
      <c r="B122" s="101">
        <v>1508</v>
      </c>
      <c r="C122" s="101">
        <v>15</v>
      </c>
      <c r="D122" s="101" t="s">
        <v>38</v>
      </c>
      <c r="E122" s="67">
        <v>631</v>
      </c>
      <c r="F122" s="67">
        <v>0</v>
      </c>
      <c r="G122" s="67">
        <f t="shared" si="7"/>
        <v>631</v>
      </c>
      <c r="H122" s="103">
        <f t="shared" si="8"/>
        <v>694.1</v>
      </c>
      <c r="I122" s="101">
        <f>I121</f>
        <v>23920</v>
      </c>
      <c r="J122" s="104">
        <f t="shared" si="13"/>
        <v>15093520</v>
      </c>
      <c r="K122" s="105">
        <f t="shared" si="9"/>
        <v>15999131</v>
      </c>
      <c r="L122" s="105">
        <f t="shared" si="10"/>
        <v>12074816</v>
      </c>
      <c r="M122" s="105">
        <f t="shared" si="11"/>
        <v>40000</v>
      </c>
      <c r="N122" s="105">
        <f t="shared" si="12"/>
        <v>2082300</v>
      </c>
      <c r="O122" s="107" t="s">
        <v>30</v>
      </c>
      <c r="P122" s="5"/>
    </row>
    <row r="123" spans="1:16" s="6" customFormat="1" ht="13.5" x14ac:dyDescent="0.25">
      <c r="A123" s="101">
        <v>121</v>
      </c>
      <c r="B123" s="101">
        <v>1601</v>
      </c>
      <c r="C123" s="101">
        <v>16</v>
      </c>
      <c r="D123" s="101" t="s">
        <v>38</v>
      </c>
      <c r="E123" s="67">
        <v>616</v>
      </c>
      <c r="F123" s="67">
        <v>78</v>
      </c>
      <c r="G123" s="67">
        <f t="shared" si="7"/>
        <v>694</v>
      </c>
      <c r="H123" s="103">
        <f t="shared" si="8"/>
        <v>763.40000000000009</v>
      </c>
      <c r="I123" s="101">
        <f>I122+80</f>
        <v>24000</v>
      </c>
      <c r="J123" s="104">
        <f t="shared" si="13"/>
        <v>16656000</v>
      </c>
      <c r="K123" s="105">
        <f t="shared" si="9"/>
        <v>17655360</v>
      </c>
      <c r="L123" s="105">
        <f t="shared" si="10"/>
        <v>13324800</v>
      </c>
      <c r="M123" s="105">
        <f t="shared" si="11"/>
        <v>44000</v>
      </c>
      <c r="N123" s="105">
        <f t="shared" si="12"/>
        <v>2290200.0000000005</v>
      </c>
      <c r="O123" s="107" t="s">
        <v>30</v>
      </c>
      <c r="P123" s="5"/>
    </row>
    <row r="124" spans="1:16" s="6" customFormat="1" ht="13.5" x14ac:dyDescent="0.25">
      <c r="A124" s="101">
        <v>122</v>
      </c>
      <c r="B124" s="101">
        <v>1602</v>
      </c>
      <c r="C124" s="101">
        <v>16</v>
      </c>
      <c r="D124" s="101" t="s">
        <v>38</v>
      </c>
      <c r="E124" s="67">
        <v>616</v>
      </c>
      <c r="F124" s="67">
        <v>78</v>
      </c>
      <c r="G124" s="67">
        <f t="shared" si="7"/>
        <v>694</v>
      </c>
      <c r="H124" s="103">
        <f t="shared" si="8"/>
        <v>763.40000000000009</v>
      </c>
      <c r="I124" s="101">
        <f>I123</f>
        <v>24000</v>
      </c>
      <c r="J124" s="104">
        <f t="shared" si="13"/>
        <v>16656000</v>
      </c>
      <c r="K124" s="105">
        <f t="shared" si="9"/>
        <v>17655360</v>
      </c>
      <c r="L124" s="105">
        <f t="shared" si="10"/>
        <v>13324800</v>
      </c>
      <c r="M124" s="105">
        <f t="shared" si="11"/>
        <v>44000</v>
      </c>
      <c r="N124" s="105">
        <f t="shared" si="12"/>
        <v>2290200.0000000005</v>
      </c>
      <c r="O124" s="107" t="s">
        <v>30</v>
      </c>
      <c r="P124" s="5"/>
    </row>
    <row r="125" spans="1:16" s="6" customFormat="1" ht="13.5" x14ac:dyDescent="0.25">
      <c r="A125" s="101">
        <v>123</v>
      </c>
      <c r="B125" s="101">
        <v>1603</v>
      </c>
      <c r="C125" s="101">
        <v>16</v>
      </c>
      <c r="D125" s="101" t="s">
        <v>39</v>
      </c>
      <c r="E125" s="67">
        <v>260</v>
      </c>
      <c r="F125" s="67">
        <v>0</v>
      </c>
      <c r="G125" s="67">
        <f t="shared" si="7"/>
        <v>260</v>
      </c>
      <c r="H125" s="103">
        <f t="shared" si="8"/>
        <v>286</v>
      </c>
      <c r="I125" s="101">
        <f>I124</f>
        <v>24000</v>
      </c>
      <c r="J125" s="104">
        <f t="shared" si="13"/>
        <v>6240000</v>
      </c>
      <c r="K125" s="105">
        <f t="shared" si="9"/>
        <v>6614400</v>
      </c>
      <c r="L125" s="105">
        <f t="shared" si="10"/>
        <v>4992000</v>
      </c>
      <c r="M125" s="105">
        <f t="shared" si="11"/>
        <v>16500</v>
      </c>
      <c r="N125" s="105">
        <f t="shared" si="12"/>
        <v>858000</v>
      </c>
      <c r="O125" s="107" t="s">
        <v>30</v>
      </c>
      <c r="P125" s="5"/>
    </row>
    <row r="126" spans="1:16" s="6" customFormat="1" ht="13.5" x14ac:dyDescent="0.25">
      <c r="A126" s="101">
        <v>124</v>
      </c>
      <c r="B126" s="101">
        <v>1604</v>
      </c>
      <c r="C126" s="101">
        <v>16</v>
      </c>
      <c r="D126" s="101" t="s">
        <v>40</v>
      </c>
      <c r="E126" s="67">
        <v>460</v>
      </c>
      <c r="F126" s="67">
        <v>0</v>
      </c>
      <c r="G126" s="67">
        <f t="shared" si="7"/>
        <v>460</v>
      </c>
      <c r="H126" s="103">
        <f t="shared" si="8"/>
        <v>506.00000000000006</v>
      </c>
      <c r="I126" s="101">
        <f>I125</f>
        <v>24000</v>
      </c>
      <c r="J126" s="104">
        <f t="shared" si="13"/>
        <v>11040000</v>
      </c>
      <c r="K126" s="105">
        <f t="shared" si="9"/>
        <v>11702400</v>
      </c>
      <c r="L126" s="105">
        <f t="shared" si="10"/>
        <v>8832000</v>
      </c>
      <c r="M126" s="105">
        <f t="shared" si="11"/>
        <v>29500</v>
      </c>
      <c r="N126" s="105">
        <f t="shared" si="12"/>
        <v>1518000.0000000002</v>
      </c>
      <c r="O126" s="107" t="s">
        <v>30</v>
      </c>
      <c r="P126" s="5"/>
    </row>
    <row r="127" spans="1:16" s="6" customFormat="1" ht="13.5" x14ac:dyDescent="0.25">
      <c r="A127" s="101">
        <v>125</v>
      </c>
      <c r="B127" s="101">
        <v>1605</v>
      </c>
      <c r="C127" s="101">
        <v>16</v>
      </c>
      <c r="D127" s="101" t="s">
        <v>38</v>
      </c>
      <c r="E127" s="67">
        <v>616</v>
      </c>
      <c r="F127" s="67">
        <v>78</v>
      </c>
      <c r="G127" s="67">
        <f t="shared" si="7"/>
        <v>694</v>
      </c>
      <c r="H127" s="103">
        <f t="shared" si="8"/>
        <v>763.40000000000009</v>
      </c>
      <c r="I127" s="101">
        <f>I126</f>
        <v>24000</v>
      </c>
      <c r="J127" s="104">
        <f t="shared" si="13"/>
        <v>16656000</v>
      </c>
      <c r="K127" s="105">
        <f t="shared" si="9"/>
        <v>17655360</v>
      </c>
      <c r="L127" s="105">
        <f t="shared" si="10"/>
        <v>13324800</v>
      </c>
      <c r="M127" s="105">
        <f t="shared" si="11"/>
        <v>44000</v>
      </c>
      <c r="N127" s="105">
        <f t="shared" si="12"/>
        <v>2290200.0000000005</v>
      </c>
      <c r="O127" s="107" t="s">
        <v>30</v>
      </c>
      <c r="P127" s="5"/>
    </row>
    <row r="128" spans="1:16" s="6" customFormat="1" ht="13.5" x14ac:dyDescent="0.25">
      <c r="A128" s="101">
        <v>126</v>
      </c>
      <c r="B128" s="101">
        <v>1606</v>
      </c>
      <c r="C128" s="101">
        <v>16</v>
      </c>
      <c r="D128" s="101" t="s">
        <v>38</v>
      </c>
      <c r="E128" s="67">
        <v>616</v>
      </c>
      <c r="F128" s="67">
        <v>78</v>
      </c>
      <c r="G128" s="67">
        <f t="shared" si="7"/>
        <v>694</v>
      </c>
      <c r="H128" s="103">
        <f t="shared" si="8"/>
        <v>763.40000000000009</v>
      </c>
      <c r="I128" s="101">
        <f>I127</f>
        <v>24000</v>
      </c>
      <c r="J128" s="104">
        <f t="shared" si="13"/>
        <v>16656000</v>
      </c>
      <c r="K128" s="105">
        <f t="shared" si="9"/>
        <v>17655360</v>
      </c>
      <c r="L128" s="105">
        <f t="shared" si="10"/>
        <v>13324800</v>
      </c>
      <c r="M128" s="105">
        <f t="shared" si="11"/>
        <v>44000</v>
      </c>
      <c r="N128" s="105">
        <f t="shared" si="12"/>
        <v>2290200.0000000005</v>
      </c>
      <c r="O128" s="107" t="s">
        <v>30</v>
      </c>
      <c r="P128" s="5"/>
    </row>
    <row r="129" spans="1:16" s="6" customFormat="1" ht="13.5" x14ac:dyDescent="0.25">
      <c r="A129" s="101">
        <v>127</v>
      </c>
      <c r="B129" s="101">
        <v>1607</v>
      </c>
      <c r="C129" s="101">
        <v>16</v>
      </c>
      <c r="D129" s="101" t="s">
        <v>38</v>
      </c>
      <c r="E129" s="67">
        <v>629</v>
      </c>
      <c r="F129" s="67">
        <v>0</v>
      </c>
      <c r="G129" s="67">
        <f t="shared" si="7"/>
        <v>629</v>
      </c>
      <c r="H129" s="103">
        <f t="shared" si="8"/>
        <v>691.90000000000009</v>
      </c>
      <c r="I129" s="101">
        <f>I128</f>
        <v>24000</v>
      </c>
      <c r="J129" s="104">
        <f t="shared" si="13"/>
        <v>15096000</v>
      </c>
      <c r="K129" s="105">
        <f t="shared" si="9"/>
        <v>16001760</v>
      </c>
      <c r="L129" s="105">
        <f t="shared" si="10"/>
        <v>12076800</v>
      </c>
      <c r="M129" s="105">
        <f t="shared" si="11"/>
        <v>40000</v>
      </c>
      <c r="N129" s="105">
        <f t="shared" si="12"/>
        <v>2075700.0000000002</v>
      </c>
      <c r="O129" s="107" t="s">
        <v>30</v>
      </c>
      <c r="P129" s="5"/>
    </row>
    <row r="130" spans="1:16" s="6" customFormat="1" ht="13.5" x14ac:dyDescent="0.25">
      <c r="A130" s="101">
        <v>128</v>
      </c>
      <c r="B130" s="101">
        <v>1608</v>
      </c>
      <c r="C130" s="101">
        <v>16</v>
      </c>
      <c r="D130" s="101" t="s">
        <v>38</v>
      </c>
      <c r="E130" s="67">
        <v>631</v>
      </c>
      <c r="F130" s="67">
        <v>0</v>
      </c>
      <c r="G130" s="67">
        <f t="shared" si="7"/>
        <v>631</v>
      </c>
      <c r="H130" s="103">
        <f t="shared" si="8"/>
        <v>694.1</v>
      </c>
      <c r="I130" s="101">
        <f>I129</f>
        <v>24000</v>
      </c>
      <c r="J130" s="104">
        <f t="shared" si="13"/>
        <v>15144000</v>
      </c>
      <c r="K130" s="105">
        <f t="shared" si="9"/>
        <v>16052640</v>
      </c>
      <c r="L130" s="105">
        <f t="shared" si="10"/>
        <v>12115200</v>
      </c>
      <c r="M130" s="105">
        <f t="shared" si="11"/>
        <v>40000</v>
      </c>
      <c r="N130" s="105">
        <f t="shared" si="12"/>
        <v>2082300</v>
      </c>
      <c r="O130" s="107" t="s">
        <v>30</v>
      </c>
      <c r="P130" s="5"/>
    </row>
    <row r="131" spans="1:16" x14ac:dyDescent="0.3">
      <c r="A131" s="126" t="s">
        <v>24</v>
      </c>
      <c r="B131" s="126"/>
      <c r="C131" s="126"/>
      <c r="D131" s="126"/>
      <c r="E131" s="111">
        <f t="shared" ref="E131:H131" si="14">SUM(E3:E130)</f>
        <v>71104</v>
      </c>
      <c r="F131" s="111">
        <f t="shared" si="14"/>
        <v>4992</v>
      </c>
      <c r="G131" s="111">
        <f t="shared" si="14"/>
        <v>76096</v>
      </c>
      <c r="H131" s="111">
        <f t="shared" si="14"/>
        <v>83705.599999999977</v>
      </c>
      <c r="I131" s="101"/>
      <c r="J131" s="112">
        <f>SUM(J3:J130)</f>
        <v>1137724800</v>
      </c>
      <c r="K131" s="112">
        <f>SUM(K3:K130)</f>
        <v>1205988288</v>
      </c>
      <c r="L131" s="112">
        <f>SUM(L3:L130)</f>
        <v>910179840</v>
      </c>
      <c r="M131" s="127"/>
      <c r="N131" s="113">
        <f>SUM(N3:N130)</f>
        <v>251116800.00000003</v>
      </c>
      <c r="O131" s="107"/>
    </row>
    <row r="132" spans="1:16" x14ac:dyDescent="0.3">
      <c r="H132" s="115"/>
      <c r="N132" s="116"/>
    </row>
    <row r="133" spans="1:16" x14ac:dyDescent="0.3">
      <c r="N133" s="116"/>
    </row>
    <row r="134" spans="1:16" x14ac:dyDescent="0.3">
      <c r="N134" s="116"/>
    </row>
    <row r="135" spans="1:16" x14ac:dyDescent="0.3">
      <c r="N135" s="116"/>
    </row>
    <row r="136" spans="1:16" x14ac:dyDescent="0.3">
      <c r="N136" s="116"/>
    </row>
    <row r="137" spans="1:16" x14ac:dyDescent="0.3">
      <c r="N137" s="116"/>
    </row>
    <row r="138" spans="1:16" x14ac:dyDescent="0.3">
      <c r="N138" s="116"/>
    </row>
    <row r="139" spans="1:16" x14ac:dyDescent="0.3">
      <c r="N139" s="116"/>
    </row>
    <row r="140" spans="1:16" x14ac:dyDescent="0.3">
      <c r="N140" s="116"/>
    </row>
    <row r="141" spans="1:16" x14ac:dyDescent="0.3">
      <c r="N141" s="116"/>
    </row>
    <row r="142" spans="1:16" x14ac:dyDescent="0.3">
      <c r="N142" s="116"/>
    </row>
    <row r="143" spans="1:16" x14ac:dyDescent="0.3">
      <c r="N143" s="116"/>
    </row>
    <row r="144" spans="1:16" x14ac:dyDescent="0.3">
      <c r="N144" s="116"/>
    </row>
    <row r="145" spans="14:14" x14ac:dyDescent="0.3">
      <c r="N145" s="116"/>
    </row>
    <row r="146" spans="14:14" x14ac:dyDescent="0.3">
      <c r="N146" s="116"/>
    </row>
    <row r="147" spans="14:14" x14ac:dyDescent="0.3">
      <c r="N147" s="116"/>
    </row>
    <row r="148" spans="14:14" x14ac:dyDescent="0.3">
      <c r="N148" s="116"/>
    </row>
    <row r="149" spans="14:14" x14ac:dyDescent="0.3">
      <c r="N149" s="116"/>
    </row>
    <row r="150" spans="14:14" x14ac:dyDescent="0.3">
      <c r="N150" s="116"/>
    </row>
    <row r="151" spans="14:14" x14ac:dyDescent="0.3">
      <c r="N151" s="116"/>
    </row>
    <row r="152" spans="14:14" x14ac:dyDescent="0.3">
      <c r="N152" s="116"/>
    </row>
    <row r="153" spans="14:14" x14ac:dyDescent="0.3">
      <c r="N153" s="116"/>
    </row>
    <row r="154" spans="14:14" x14ac:dyDescent="0.3">
      <c r="N154" s="116"/>
    </row>
    <row r="155" spans="14:14" x14ac:dyDescent="0.3">
      <c r="N155" s="116"/>
    </row>
    <row r="156" spans="14:14" x14ac:dyDescent="0.3">
      <c r="N156" s="116"/>
    </row>
    <row r="157" spans="14:14" x14ac:dyDescent="0.3">
      <c r="N157" s="116"/>
    </row>
    <row r="158" spans="14:14" x14ac:dyDescent="0.3">
      <c r="N158" s="116"/>
    </row>
    <row r="159" spans="14:14" x14ac:dyDescent="0.3">
      <c r="N159" s="116"/>
    </row>
    <row r="160" spans="14:14" x14ac:dyDescent="0.3">
      <c r="N160" s="116"/>
    </row>
    <row r="161" spans="14:14" x14ac:dyDescent="0.3">
      <c r="N161" s="116"/>
    </row>
    <row r="162" spans="14:14" x14ac:dyDescent="0.3">
      <c r="N162" s="116"/>
    </row>
    <row r="163" spans="14:14" x14ac:dyDescent="0.3">
      <c r="N163" s="116"/>
    </row>
    <row r="164" spans="14:14" x14ac:dyDescent="0.3">
      <c r="N164" s="116"/>
    </row>
    <row r="165" spans="14:14" x14ac:dyDescent="0.3">
      <c r="N165" s="116"/>
    </row>
    <row r="166" spans="14:14" x14ac:dyDescent="0.3">
      <c r="N166" s="116"/>
    </row>
    <row r="167" spans="14:14" x14ac:dyDescent="0.3">
      <c r="N167" s="116"/>
    </row>
    <row r="168" spans="14:14" x14ac:dyDescent="0.3">
      <c r="N168" s="116"/>
    </row>
    <row r="169" spans="14:14" x14ac:dyDescent="0.3">
      <c r="N169" s="116"/>
    </row>
    <row r="170" spans="14:14" x14ac:dyDescent="0.3">
      <c r="N170" s="116"/>
    </row>
    <row r="171" spans="14:14" x14ac:dyDescent="0.3">
      <c r="N171" s="116"/>
    </row>
    <row r="172" spans="14:14" x14ac:dyDescent="0.3">
      <c r="N172" s="116"/>
    </row>
    <row r="173" spans="14:14" x14ac:dyDescent="0.3">
      <c r="N173" s="116"/>
    </row>
    <row r="174" spans="14:14" x14ac:dyDescent="0.3">
      <c r="N174" s="116"/>
    </row>
    <row r="175" spans="14:14" x14ac:dyDescent="0.3">
      <c r="N175" s="116"/>
    </row>
    <row r="176" spans="14:14" x14ac:dyDescent="0.3">
      <c r="N176" s="116"/>
    </row>
    <row r="177" spans="14:14" x14ac:dyDescent="0.3">
      <c r="N177" s="116"/>
    </row>
    <row r="178" spans="14:14" x14ac:dyDescent="0.3">
      <c r="N178" s="116"/>
    </row>
    <row r="179" spans="14:14" x14ac:dyDescent="0.3">
      <c r="N179" s="116"/>
    </row>
    <row r="180" spans="14:14" x14ac:dyDescent="0.3">
      <c r="N180" s="116"/>
    </row>
    <row r="181" spans="14:14" x14ac:dyDescent="0.3">
      <c r="N181" s="116"/>
    </row>
    <row r="182" spans="14:14" x14ac:dyDescent="0.3">
      <c r="N182" s="116"/>
    </row>
    <row r="183" spans="14:14" x14ac:dyDescent="0.3">
      <c r="N183" s="116"/>
    </row>
    <row r="184" spans="14:14" x14ac:dyDescent="0.3">
      <c r="N184" s="116"/>
    </row>
    <row r="185" spans="14:14" x14ac:dyDescent="0.3">
      <c r="N185" s="116"/>
    </row>
    <row r="186" spans="14:14" x14ac:dyDescent="0.3">
      <c r="N186" s="116"/>
    </row>
    <row r="187" spans="14:14" x14ac:dyDescent="0.3">
      <c r="N187" s="116"/>
    </row>
    <row r="188" spans="14:14" x14ac:dyDescent="0.3">
      <c r="N188" s="116"/>
    </row>
    <row r="189" spans="14:14" x14ac:dyDescent="0.3">
      <c r="N189" s="116"/>
    </row>
    <row r="190" spans="14:14" x14ac:dyDescent="0.3">
      <c r="N190" s="116"/>
    </row>
    <row r="191" spans="14:14" x14ac:dyDescent="0.3">
      <c r="N191" s="116"/>
    </row>
    <row r="192" spans="14:14" x14ac:dyDescent="0.3">
      <c r="N192" s="116"/>
    </row>
    <row r="193" spans="14:14" x14ac:dyDescent="0.3">
      <c r="N193" s="116"/>
    </row>
    <row r="194" spans="14:14" x14ac:dyDescent="0.3">
      <c r="N194" s="116"/>
    </row>
    <row r="195" spans="14:14" x14ac:dyDescent="0.3">
      <c r="N195" s="116"/>
    </row>
    <row r="196" spans="14:14" x14ac:dyDescent="0.3">
      <c r="N196" s="116"/>
    </row>
    <row r="197" spans="14:14" x14ac:dyDescent="0.3">
      <c r="N197" s="116"/>
    </row>
    <row r="198" spans="14:14" x14ac:dyDescent="0.3">
      <c r="N198" s="116"/>
    </row>
    <row r="199" spans="14:14" x14ac:dyDescent="0.3">
      <c r="N199" s="116"/>
    </row>
    <row r="200" spans="14:14" x14ac:dyDescent="0.3">
      <c r="N200" s="116"/>
    </row>
    <row r="201" spans="14:14" x14ac:dyDescent="0.3">
      <c r="N201" s="116"/>
    </row>
    <row r="202" spans="14:14" x14ac:dyDescent="0.3">
      <c r="N202" s="116"/>
    </row>
    <row r="203" spans="14:14" x14ac:dyDescent="0.3">
      <c r="N203" s="116"/>
    </row>
    <row r="204" spans="14:14" x14ac:dyDescent="0.3">
      <c r="N204" s="116"/>
    </row>
    <row r="205" spans="14:14" x14ac:dyDescent="0.3">
      <c r="N205" s="116"/>
    </row>
    <row r="206" spans="14:14" x14ac:dyDescent="0.3">
      <c r="N206" s="116"/>
    </row>
    <row r="207" spans="14:14" x14ac:dyDescent="0.3">
      <c r="N207" s="116"/>
    </row>
    <row r="208" spans="14:14" x14ac:dyDescent="0.3">
      <c r="N208" s="116"/>
    </row>
    <row r="209" spans="14:14" x14ac:dyDescent="0.3">
      <c r="N209" s="116"/>
    </row>
    <row r="210" spans="14:14" x14ac:dyDescent="0.3">
      <c r="N210" s="116"/>
    </row>
    <row r="211" spans="14:14" x14ac:dyDescent="0.3">
      <c r="N211" s="116"/>
    </row>
    <row r="212" spans="14:14" x14ac:dyDescent="0.3">
      <c r="N212" s="116"/>
    </row>
    <row r="213" spans="14:14" x14ac:dyDescent="0.3">
      <c r="N213" s="116"/>
    </row>
    <row r="214" spans="14:14" x14ac:dyDescent="0.3">
      <c r="N214" s="116"/>
    </row>
    <row r="215" spans="14:14" x14ac:dyDescent="0.3">
      <c r="N215" s="116"/>
    </row>
    <row r="216" spans="14:14" x14ac:dyDescent="0.3">
      <c r="N216" s="116"/>
    </row>
    <row r="217" spans="14:14" x14ac:dyDescent="0.3">
      <c r="N217" s="116"/>
    </row>
    <row r="218" spans="14:14" x14ac:dyDescent="0.3">
      <c r="N218" s="116"/>
    </row>
    <row r="219" spans="14:14" x14ac:dyDescent="0.3">
      <c r="N219" s="116"/>
    </row>
    <row r="220" spans="14:14" x14ac:dyDescent="0.3">
      <c r="N220" s="116"/>
    </row>
    <row r="221" spans="14:14" x14ac:dyDescent="0.3">
      <c r="N221" s="116"/>
    </row>
    <row r="222" spans="14:14" x14ac:dyDescent="0.3">
      <c r="N222" s="116"/>
    </row>
    <row r="223" spans="14:14" x14ac:dyDescent="0.3">
      <c r="N223" s="116"/>
    </row>
    <row r="224" spans="14:14" x14ac:dyDescent="0.3">
      <c r="N224" s="116"/>
    </row>
    <row r="225" spans="14:14" x14ac:dyDescent="0.3">
      <c r="N225" s="116"/>
    </row>
    <row r="226" spans="14:14" x14ac:dyDescent="0.3">
      <c r="N226" s="116"/>
    </row>
    <row r="227" spans="14:14" x14ac:dyDescent="0.3">
      <c r="N227" s="116"/>
    </row>
    <row r="228" spans="14:14" x14ac:dyDescent="0.3">
      <c r="N228" s="116"/>
    </row>
    <row r="229" spans="14:14" x14ac:dyDescent="0.3">
      <c r="N229" s="116"/>
    </row>
    <row r="230" spans="14:14" x14ac:dyDescent="0.3">
      <c r="N230" s="116"/>
    </row>
    <row r="231" spans="14:14" x14ac:dyDescent="0.3">
      <c r="N231" s="116"/>
    </row>
    <row r="232" spans="14:14" x14ac:dyDescent="0.3">
      <c r="N232" s="116"/>
    </row>
    <row r="233" spans="14:14" x14ac:dyDescent="0.3">
      <c r="N233" s="116"/>
    </row>
    <row r="234" spans="14:14" x14ac:dyDescent="0.3">
      <c r="N234" s="116"/>
    </row>
    <row r="235" spans="14:14" x14ac:dyDescent="0.3">
      <c r="N235" s="116"/>
    </row>
    <row r="236" spans="14:14" x14ac:dyDescent="0.3">
      <c r="N236" s="116"/>
    </row>
    <row r="237" spans="14:14" x14ac:dyDescent="0.3">
      <c r="N237" s="116"/>
    </row>
    <row r="238" spans="14:14" x14ac:dyDescent="0.3">
      <c r="N238" s="116"/>
    </row>
    <row r="239" spans="14:14" x14ac:dyDescent="0.3">
      <c r="N239" s="116"/>
    </row>
    <row r="240" spans="14:14" x14ac:dyDescent="0.3">
      <c r="N240" s="116"/>
    </row>
    <row r="241" spans="14:14" x14ac:dyDescent="0.3">
      <c r="N241" s="116"/>
    </row>
    <row r="242" spans="14:14" x14ac:dyDescent="0.3">
      <c r="N242" s="116"/>
    </row>
    <row r="243" spans="14:14" x14ac:dyDescent="0.3">
      <c r="N243" s="116"/>
    </row>
    <row r="244" spans="14:14" x14ac:dyDescent="0.3">
      <c r="N244" s="116"/>
    </row>
    <row r="245" spans="14:14" x14ac:dyDescent="0.3">
      <c r="N245" s="116"/>
    </row>
    <row r="246" spans="14:14" x14ac:dyDescent="0.3">
      <c r="N246" s="116"/>
    </row>
    <row r="247" spans="14:14" x14ac:dyDescent="0.3">
      <c r="N247" s="116"/>
    </row>
    <row r="248" spans="14:14" x14ac:dyDescent="0.3">
      <c r="N248" s="116"/>
    </row>
    <row r="249" spans="14:14" x14ac:dyDescent="0.3">
      <c r="N249" s="116"/>
    </row>
    <row r="250" spans="14:14" x14ac:dyDescent="0.3">
      <c r="N250" s="116"/>
    </row>
    <row r="251" spans="14:14" x14ac:dyDescent="0.3">
      <c r="N251" s="116"/>
    </row>
    <row r="252" spans="14:14" x14ac:dyDescent="0.3">
      <c r="N252" s="116"/>
    </row>
    <row r="253" spans="14:14" x14ac:dyDescent="0.3">
      <c r="N253" s="116"/>
    </row>
    <row r="254" spans="14:14" x14ac:dyDescent="0.3">
      <c r="N254" s="116"/>
    </row>
    <row r="255" spans="14:14" x14ac:dyDescent="0.3">
      <c r="N255" s="116"/>
    </row>
    <row r="256" spans="14:14" x14ac:dyDescent="0.3">
      <c r="N256" s="116"/>
    </row>
    <row r="257" spans="14:14" x14ac:dyDescent="0.3">
      <c r="N257" s="116"/>
    </row>
    <row r="258" spans="14:14" x14ac:dyDescent="0.3">
      <c r="N258" s="116"/>
    </row>
    <row r="259" spans="14:14" x14ac:dyDescent="0.3">
      <c r="N259" s="116"/>
    </row>
    <row r="260" spans="14:14" x14ac:dyDescent="0.3">
      <c r="N260" s="116"/>
    </row>
    <row r="261" spans="14:14" x14ac:dyDescent="0.3">
      <c r="N261" s="116"/>
    </row>
    <row r="262" spans="14:14" x14ac:dyDescent="0.3">
      <c r="N262" s="116"/>
    </row>
    <row r="263" spans="14:14" x14ac:dyDescent="0.3">
      <c r="N263" s="116"/>
    </row>
    <row r="264" spans="14:14" x14ac:dyDescent="0.3">
      <c r="N264" s="116"/>
    </row>
    <row r="265" spans="14:14" x14ac:dyDescent="0.3">
      <c r="N265" s="116"/>
    </row>
    <row r="266" spans="14:14" x14ac:dyDescent="0.3">
      <c r="N266" s="116"/>
    </row>
    <row r="267" spans="14:14" x14ac:dyDescent="0.3">
      <c r="N267" s="116"/>
    </row>
    <row r="268" spans="14:14" x14ac:dyDescent="0.3">
      <c r="N268" s="116"/>
    </row>
    <row r="269" spans="14:14" x14ac:dyDescent="0.3">
      <c r="N269" s="116"/>
    </row>
    <row r="270" spans="14:14" x14ac:dyDescent="0.3">
      <c r="N270" s="116"/>
    </row>
    <row r="271" spans="14:14" x14ac:dyDescent="0.3">
      <c r="N271" s="116"/>
    </row>
    <row r="272" spans="14:14" x14ac:dyDescent="0.3">
      <c r="N272" s="116"/>
    </row>
    <row r="273" spans="14:14" x14ac:dyDescent="0.3">
      <c r="N273" s="116"/>
    </row>
    <row r="274" spans="14:14" x14ac:dyDescent="0.3">
      <c r="N274" s="116"/>
    </row>
    <row r="275" spans="14:14" x14ac:dyDescent="0.3">
      <c r="N275" s="116"/>
    </row>
    <row r="276" spans="14:14" x14ac:dyDescent="0.3">
      <c r="N276" s="116"/>
    </row>
    <row r="277" spans="14:14" x14ac:dyDescent="0.3">
      <c r="N277" s="116"/>
    </row>
    <row r="278" spans="14:14" x14ac:dyDescent="0.3">
      <c r="N278" s="116"/>
    </row>
    <row r="279" spans="14:14" x14ac:dyDescent="0.3">
      <c r="N279" s="116"/>
    </row>
    <row r="280" spans="14:14" x14ac:dyDescent="0.3">
      <c r="N280" s="116"/>
    </row>
    <row r="281" spans="14:14" x14ac:dyDescent="0.3">
      <c r="N281" s="116"/>
    </row>
    <row r="282" spans="14:14" x14ac:dyDescent="0.3">
      <c r="N282" s="116"/>
    </row>
    <row r="283" spans="14:14" x14ac:dyDescent="0.3">
      <c r="N283" s="116"/>
    </row>
    <row r="284" spans="14:14" x14ac:dyDescent="0.3">
      <c r="N284" s="116"/>
    </row>
    <row r="285" spans="14:14" x14ac:dyDescent="0.3">
      <c r="N285" s="116"/>
    </row>
    <row r="286" spans="14:14" x14ac:dyDescent="0.3">
      <c r="N286" s="116"/>
    </row>
    <row r="287" spans="14:14" x14ac:dyDescent="0.3">
      <c r="N287" s="116"/>
    </row>
    <row r="288" spans="14:14" x14ac:dyDescent="0.3">
      <c r="N288" s="116"/>
    </row>
    <row r="289" spans="14:14" x14ac:dyDescent="0.3">
      <c r="N289" s="116"/>
    </row>
    <row r="290" spans="14:14" x14ac:dyDescent="0.3">
      <c r="N290" s="116"/>
    </row>
    <row r="291" spans="14:14" x14ac:dyDescent="0.3">
      <c r="N291" s="116"/>
    </row>
    <row r="292" spans="14:14" x14ac:dyDescent="0.3">
      <c r="N292" s="116"/>
    </row>
    <row r="293" spans="14:14" x14ac:dyDescent="0.3">
      <c r="N293" s="116"/>
    </row>
    <row r="294" spans="14:14" x14ac:dyDescent="0.3">
      <c r="N294" s="116"/>
    </row>
    <row r="295" spans="14:14" x14ac:dyDescent="0.3">
      <c r="N295" s="116"/>
    </row>
    <row r="296" spans="14:14" x14ac:dyDescent="0.3">
      <c r="N296" s="116"/>
    </row>
    <row r="297" spans="14:14" x14ac:dyDescent="0.3">
      <c r="N297" s="116"/>
    </row>
    <row r="298" spans="14:14" x14ac:dyDescent="0.3">
      <c r="N298" s="116"/>
    </row>
    <row r="299" spans="14:14" x14ac:dyDescent="0.3">
      <c r="N299" s="116"/>
    </row>
    <row r="300" spans="14:14" x14ac:dyDescent="0.3">
      <c r="N300" s="116"/>
    </row>
    <row r="301" spans="14:14" x14ac:dyDescent="0.3">
      <c r="N301" s="116"/>
    </row>
    <row r="302" spans="14:14" x14ac:dyDescent="0.3">
      <c r="N302" s="116"/>
    </row>
    <row r="303" spans="14:14" x14ac:dyDescent="0.3">
      <c r="N303" s="116"/>
    </row>
    <row r="304" spans="14:14" x14ac:dyDescent="0.3">
      <c r="N304" s="116"/>
    </row>
    <row r="305" spans="14:14" x14ac:dyDescent="0.3">
      <c r="N305" s="116"/>
    </row>
    <row r="306" spans="14:14" x14ac:dyDescent="0.3">
      <c r="N306" s="116"/>
    </row>
    <row r="307" spans="14:14" x14ac:dyDescent="0.3">
      <c r="N307" s="116"/>
    </row>
    <row r="308" spans="14:14" x14ac:dyDescent="0.3">
      <c r="N308" s="116"/>
    </row>
    <row r="309" spans="14:14" x14ac:dyDescent="0.3">
      <c r="N309" s="116"/>
    </row>
    <row r="310" spans="14:14" x14ac:dyDescent="0.3">
      <c r="N310" s="116"/>
    </row>
    <row r="311" spans="14:14" x14ac:dyDescent="0.3">
      <c r="N311" s="116"/>
    </row>
    <row r="312" spans="14:14" x14ac:dyDescent="0.3">
      <c r="N312" s="116"/>
    </row>
    <row r="313" spans="14:14" x14ac:dyDescent="0.3">
      <c r="N313" s="116"/>
    </row>
    <row r="314" spans="14:14" x14ac:dyDescent="0.3">
      <c r="N314" s="116"/>
    </row>
    <row r="315" spans="14:14" x14ac:dyDescent="0.3">
      <c r="N315" s="116"/>
    </row>
    <row r="316" spans="14:14" x14ac:dyDescent="0.3">
      <c r="N316" s="116"/>
    </row>
    <row r="317" spans="14:14" x14ac:dyDescent="0.3">
      <c r="N317" s="116"/>
    </row>
    <row r="318" spans="14:14" x14ac:dyDescent="0.3">
      <c r="N318" s="116"/>
    </row>
    <row r="319" spans="14:14" x14ac:dyDescent="0.3">
      <c r="N319" s="116"/>
    </row>
    <row r="320" spans="14:14" x14ac:dyDescent="0.3">
      <c r="N320" s="116"/>
    </row>
    <row r="321" spans="14:14" x14ac:dyDescent="0.3">
      <c r="N321" s="116"/>
    </row>
    <row r="322" spans="14:14" x14ac:dyDescent="0.3">
      <c r="N322" s="116"/>
    </row>
    <row r="323" spans="14:14" x14ac:dyDescent="0.3">
      <c r="N323" s="116"/>
    </row>
    <row r="324" spans="14:14" x14ac:dyDescent="0.3">
      <c r="N324" s="116"/>
    </row>
    <row r="325" spans="14:14" x14ac:dyDescent="0.3">
      <c r="N325" s="116"/>
    </row>
    <row r="326" spans="14:14" x14ac:dyDescent="0.3">
      <c r="N326" s="116"/>
    </row>
    <row r="327" spans="14:14" x14ac:dyDescent="0.3">
      <c r="N327" s="116"/>
    </row>
    <row r="328" spans="14:14" x14ac:dyDescent="0.3">
      <c r="N328" s="116"/>
    </row>
    <row r="329" spans="14:14" x14ac:dyDescent="0.3">
      <c r="N329" s="116"/>
    </row>
    <row r="330" spans="14:14" x14ac:dyDescent="0.3">
      <c r="N330" s="116"/>
    </row>
    <row r="331" spans="14:14" x14ac:dyDescent="0.3">
      <c r="N331" s="116"/>
    </row>
    <row r="332" spans="14:14" x14ac:dyDescent="0.3">
      <c r="N332" s="116"/>
    </row>
    <row r="333" spans="14:14" x14ac:dyDescent="0.3">
      <c r="N333" s="116"/>
    </row>
    <row r="334" spans="14:14" x14ac:dyDescent="0.3">
      <c r="N334" s="116"/>
    </row>
    <row r="335" spans="14:14" x14ac:dyDescent="0.3">
      <c r="N335" s="116"/>
    </row>
    <row r="336" spans="14:14" x14ac:dyDescent="0.3">
      <c r="N336" s="116"/>
    </row>
    <row r="337" spans="14:14" x14ac:dyDescent="0.3">
      <c r="N337" s="116"/>
    </row>
    <row r="338" spans="14:14" x14ac:dyDescent="0.3">
      <c r="N338" s="116"/>
    </row>
    <row r="339" spans="14:14" x14ac:dyDescent="0.3">
      <c r="N339" s="116"/>
    </row>
    <row r="340" spans="14:14" x14ac:dyDescent="0.3">
      <c r="N340" s="116"/>
    </row>
    <row r="341" spans="14:14" x14ac:dyDescent="0.3">
      <c r="N341" s="116"/>
    </row>
    <row r="342" spans="14:14" x14ac:dyDescent="0.3">
      <c r="N342" s="116"/>
    </row>
    <row r="343" spans="14:14" x14ac:dyDescent="0.3">
      <c r="N343" s="116"/>
    </row>
    <row r="344" spans="14:14" x14ac:dyDescent="0.3">
      <c r="N344" s="116"/>
    </row>
    <row r="345" spans="14:14" x14ac:dyDescent="0.3">
      <c r="N345" s="116"/>
    </row>
    <row r="346" spans="14:14" x14ac:dyDescent="0.3">
      <c r="N346" s="116"/>
    </row>
    <row r="347" spans="14:14" x14ac:dyDescent="0.3">
      <c r="N347" s="116"/>
    </row>
    <row r="348" spans="14:14" x14ac:dyDescent="0.3">
      <c r="N348" s="116"/>
    </row>
    <row r="349" spans="14:14" x14ac:dyDescent="0.3">
      <c r="N349" s="116"/>
    </row>
    <row r="350" spans="14:14" x14ac:dyDescent="0.3">
      <c r="N350" s="116"/>
    </row>
    <row r="351" spans="14:14" x14ac:dyDescent="0.3">
      <c r="N351" s="116"/>
    </row>
    <row r="352" spans="14:14" x14ac:dyDescent="0.3">
      <c r="N352" s="116"/>
    </row>
    <row r="353" spans="14:14" x14ac:dyDescent="0.3">
      <c r="N353" s="116"/>
    </row>
    <row r="354" spans="14:14" x14ac:dyDescent="0.3">
      <c r="N354" s="116"/>
    </row>
    <row r="355" spans="14:14" x14ac:dyDescent="0.3">
      <c r="N355" s="116"/>
    </row>
    <row r="356" spans="14:14" x14ac:dyDescent="0.3">
      <c r="N356" s="116"/>
    </row>
    <row r="357" spans="14:14" x14ac:dyDescent="0.3">
      <c r="N357" s="116"/>
    </row>
    <row r="358" spans="14:14" x14ac:dyDescent="0.3">
      <c r="N358" s="116"/>
    </row>
    <row r="359" spans="14:14" x14ac:dyDescent="0.3">
      <c r="N359" s="116"/>
    </row>
    <row r="360" spans="14:14" x14ac:dyDescent="0.3">
      <c r="N360" s="116"/>
    </row>
    <row r="361" spans="14:14" x14ac:dyDescent="0.3">
      <c r="N361" s="116"/>
    </row>
    <row r="362" spans="14:14" x14ac:dyDescent="0.3">
      <c r="N362" s="116"/>
    </row>
    <row r="363" spans="14:14" x14ac:dyDescent="0.3">
      <c r="N363" s="116"/>
    </row>
    <row r="364" spans="14:14" x14ac:dyDescent="0.3">
      <c r="N364" s="116"/>
    </row>
    <row r="365" spans="14:14" x14ac:dyDescent="0.3">
      <c r="N365" s="116"/>
    </row>
    <row r="366" spans="14:14" x14ac:dyDescent="0.3">
      <c r="N366" s="116"/>
    </row>
    <row r="367" spans="14:14" x14ac:dyDescent="0.3">
      <c r="N367" s="116"/>
    </row>
    <row r="368" spans="14:14" x14ac:dyDescent="0.3">
      <c r="N368" s="116"/>
    </row>
    <row r="369" spans="14:14" x14ac:dyDescent="0.3">
      <c r="N369" s="116"/>
    </row>
    <row r="370" spans="14:14" x14ac:dyDescent="0.3">
      <c r="N370" s="116"/>
    </row>
    <row r="371" spans="14:14" x14ac:dyDescent="0.3">
      <c r="N371" s="116"/>
    </row>
    <row r="372" spans="14:14" x14ac:dyDescent="0.3">
      <c r="N372" s="116"/>
    </row>
    <row r="373" spans="14:14" x14ac:dyDescent="0.3">
      <c r="N373" s="116"/>
    </row>
    <row r="374" spans="14:14" x14ac:dyDescent="0.3">
      <c r="N374" s="116"/>
    </row>
    <row r="375" spans="14:14" x14ac:dyDescent="0.3">
      <c r="N375" s="116"/>
    </row>
    <row r="376" spans="14:14" x14ac:dyDescent="0.3">
      <c r="N376" s="116"/>
    </row>
    <row r="377" spans="14:14" x14ac:dyDescent="0.3">
      <c r="N377" s="116"/>
    </row>
    <row r="378" spans="14:14" x14ac:dyDescent="0.3">
      <c r="N378" s="116"/>
    </row>
    <row r="379" spans="14:14" x14ac:dyDescent="0.3">
      <c r="N379" s="116"/>
    </row>
    <row r="380" spans="14:14" x14ac:dyDescent="0.3">
      <c r="N380" s="116"/>
    </row>
  </sheetData>
  <mergeCells count="2">
    <mergeCell ref="A131:D131"/>
    <mergeCell ref="A1:O1"/>
  </mergeCells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1EFF-428A-4F6A-9F27-D93A4E1CF47B}">
  <dimension ref="A1:Q340"/>
  <sheetViews>
    <sheetView topLeftCell="A58" zoomScale="205" zoomScaleNormal="205" workbookViewId="0">
      <selection activeCell="F91" sqref="F91"/>
    </sheetView>
  </sheetViews>
  <sheetFormatPr defaultRowHeight="16.5" x14ac:dyDescent="0.3"/>
  <cols>
    <col min="1" max="1" width="3.5703125" style="89" customWidth="1"/>
    <col min="2" max="2" width="4.7109375" style="89" customWidth="1"/>
    <col min="3" max="3" width="4.140625" style="89" customWidth="1"/>
    <col min="4" max="4" width="6.7109375" style="114" customWidth="1"/>
    <col min="5" max="7" width="5.5703125" style="114" customWidth="1"/>
    <col min="8" max="9" width="6.5703125" style="116" customWidth="1"/>
    <col min="10" max="10" width="11.5703125" style="116" customWidth="1"/>
    <col min="11" max="11" width="12.5703125" style="116" customWidth="1"/>
    <col min="12" max="12" width="11.7109375" style="116" customWidth="1"/>
    <col min="13" max="13" width="7.140625" style="116" customWidth="1"/>
    <col min="14" max="14" width="9.5703125" style="124" customWidth="1"/>
    <col min="15" max="15" width="6.85546875" style="116" customWidth="1"/>
    <col min="16" max="16" width="9.140625" style="2"/>
    <col min="17" max="17" width="14.42578125" style="1" bestFit="1" customWidth="1"/>
    <col min="18" max="16384" width="9.140625" style="1"/>
  </cols>
  <sheetData>
    <row r="1" spans="1:17" x14ac:dyDescent="0.3">
      <c r="A1" s="97" t="s">
        <v>43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7" ht="54" customHeight="1" x14ac:dyDescent="0.3">
      <c r="A2" s="99" t="s">
        <v>1</v>
      </c>
      <c r="B2" s="99" t="s">
        <v>0</v>
      </c>
      <c r="C2" s="99" t="s">
        <v>3</v>
      </c>
      <c r="D2" s="99" t="s">
        <v>2</v>
      </c>
      <c r="E2" s="99" t="s">
        <v>53</v>
      </c>
      <c r="F2" s="99" t="s">
        <v>52</v>
      </c>
      <c r="G2" s="99" t="s">
        <v>54</v>
      </c>
      <c r="H2" s="99" t="s">
        <v>4</v>
      </c>
      <c r="I2" s="99" t="s">
        <v>45</v>
      </c>
      <c r="J2" s="99" t="s">
        <v>20</v>
      </c>
      <c r="K2" s="99" t="s">
        <v>21</v>
      </c>
      <c r="L2" s="99" t="s">
        <v>51</v>
      </c>
      <c r="M2" s="99" t="s">
        <v>22</v>
      </c>
      <c r="N2" s="99" t="s">
        <v>23</v>
      </c>
      <c r="O2" s="99" t="s">
        <v>29</v>
      </c>
    </row>
    <row r="3" spans="1:17" s="6" customFormat="1" ht="13.5" x14ac:dyDescent="0.25">
      <c r="A3" s="101">
        <v>1</v>
      </c>
      <c r="B3" s="101">
        <v>103</v>
      </c>
      <c r="C3" s="101">
        <v>1</v>
      </c>
      <c r="D3" s="101" t="s">
        <v>39</v>
      </c>
      <c r="E3" s="67">
        <v>260</v>
      </c>
      <c r="F3" s="67">
        <v>0</v>
      </c>
      <c r="G3" s="67">
        <f t="shared" ref="G3:G34" si="0">E3+F3</f>
        <v>260</v>
      </c>
      <c r="H3" s="103">
        <f t="shared" ref="H3:H34" si="1">G3*1.1</f>
        <v>286</v>
      </c>
      <c r="I3" s="101">
        <v>22800</v>
      </c>
      <c r="J3" s="104">
        <f t="shared" ref="J3:J34" si="2">G3*I3</f>
        <v>5928000</v>
      </c>
      <c r="K3" s="105">
        <f t="shared" ref="K3:K34" si="3">ROUND(J3*1.06,0)</f>
        <v>6283680</v>
      </c>
      <c r="L3" s="105">
        <f t="shared" ref="L3:L34" si="4">J3*0.8</f>
        <v>4742400</v>
      </c>
      <c r="M3" s="105">
        <f t="shared" ref="M3:M34" si="5">MROUND((K3*0.03/12),500)</f>
        <v>15500</v>
      </c>
      <c r="N3" s="105">
        <f t="shared" ref="N3:N34" si="6">H3*3000</f>
        <v>858000</v>
      </c>
      <c r="O3" s="107" t="s">
        <v>30</v>
      </c>
      <c r="P3" s="5"/>
      <c r="Q3" s="51"/>
    </row>
    <row r="4" spans="1:17" s="6" customFormat="1" ht="13.5" x14ac:dyDescent="0.25">
      <c r="A4" s="101">
        <v>2</v>
      </c>
      <c r="B4" s="101">
        <v>104</v>
      </c>
      <c r="C4" s="101">
        <v>1</v>
      </c>
      <c r="D4" s="101" t="s">
        <v>40</v>
      </c>
      <c r="E4" s="67">
        <v>460</v>
      </c>
      <c r="F4" s="67">
        <v>0</v>
      </c>
      <c r="G4" s="67">
        <f t="shared" si="0"/>
        <v>460</v>
      </c>
      <c r="H4" s="103">
        <f t="shared" si="1"/>
        <v>506.00000000000006</v>
      </c>
      <c r="I4" s="101">
        <v>22800</v>
      </c>
      <c r="J4" s="104">
        <f t="shared" si="2"/>
        <v>10488000</v>
      </c>
      <c r="K4" s="105">
        <f t="shared" si="3"/>
        <v>11117280</v>
      </c>
      <c r="L4" s="105">
        <f t="shared" si="4"/>
        <v>8390400</v>
      </c>
      <c r="M4" s="105">
        <f t="shared" si="5"/>
        <v>28000</v>
      </c>
      <c r="N4" s="105">
        <f t="shared" si="6"/>
        <v>1518000.0000000002</v>
      </c>
      <c r="O4" s="107" t="s">
        <v>30</v>
      </c>
      <c r="P4" s="5"/>
      <c r="Q4" s="51"/>
    </row>
    <row r="5" spans="1:17" s="6" customFormat="1" ht="13.5" x14ac:dyDescent="0.25">
      <c r="A5" s="101">
        <v>3</v>
      </c>
      <c r="B5" s="101">
        <v>107</v>
      </c>
      <c r="C5" s="101">
        <v>1</v>
      </c>
      <c r="D5" s="101" t="s">
        <v>38</v>
      </c>
      <c r="E5" s="67">
        <v>629</v>
      </c>
      <c r="F5" s="67">
        <v>0</v>
      </c>
      <c r="G5" s="67">
        <f t="shared" si="0"/>
        <v>629</v>
      </c>
      <c r="H5" s="103">
        <f t="shared" si="1"/>
        <v>691.90000000000009</v>
      </c>
      <c r="I5" s="101">
        <v>22800</v>
      </c>
      <c r="J5" s="104">
        <f t="shared" si="2"/>
        <v>14341200</v>
      </c>
      <c r="K5" s="105">
        <f t="shared" si="3"/>
        <v>15201672</v>
      </c>
      <c r="L5" s="105">
        <f t="shared" si="4"/>
        <v>11472960</v>
      </c>
      <c r="M5" s="105">
        <f t="shared" si="5"/>
        <v>38000</v>
      </c>
      <c r="N5" s="105">
        <f t="shared" si="6"/>
        <v>2075700.0000000002</v>
      </c>
      <c r="O5" s="107" t="s">
        <v>30</v>
      </c>
      <c r="P5" s="5"/>
      <c r="Q5" s="51">
        <v>7506790827</v>
      </c>
    </row>
    <row r="6" spans="1:17" s="6" customFormat="1" ht="13.5" x14ac:dyDescent="0.25">
      <c r="A6" s="101">
        <v>4</v>
      </c>
      <c r="B6" s="101">
        <v>108</v>
      </c>
      <c r="C6" s="101">
        <v>1</v>
      </c>
      <c r="D6" s="101" t="s">
        <v>38</v>
      </c>
      <c r="E6" s="67">
        <v>631</v>
      </c>
      <c r="F6" s="67">
        <v>0</v>
      </c>
      <c r="G6" s="67">
        <f t="shared" si="0"/>
        <v>631</v>
      </c>
      <c r="H6" s="103">
        <f t="shared" si="1"/>
        <v>694.1</v>
      </c>
      <c r="I6" s="101">
        <v>22800</v>
      </c>
      <c r="J6" s="104">
        <f t="shared" si="2"/>
        <v>14386800</v>
      </c>
      <c r="K6" s="105">
        <f t="shared" si="3"/>
        <v>15250008</v>
      </c>
      <c r="L6" s="105">
        <f t="shared" si="4"/>
        <v>11509440</v>
      </c>
      <c r="M6" s="105">
        <f t="shared" si="5"/>
        <v>38000</v>
      </c>
      <c r="N6" s="105">
        <f t="shared" si="6"/>
        <v>2082300</v>
      </c>
      <c r="O6" s="107" t="s">
        <v>30</v>
      </c>
      <c r="P6" s="5"/>
      <c r="Q6" s="51"/>
    </row>
    <row r="7" spans="1:17" s="6" customFormat="1" ht="13.5" x14ac:dyDescent="0.25">
      <c r="A7" s="101">
        <v>5</v>
      </c>
      <c r="B7" s="101">
        <v>203</v>
      </c>
      <c r="C7" s="101">
        <v>2</v>
      </c>
      <c r="D7" s="101" t="s">
        <v>39</v>
      </c>
      <c r="E7" s="67">
        <v>260</v>
      </c>
      <c r="F7" s="67">
        <v>0</v>
      </c>
      <c r="G7" s="67">
        <f t="shared" si="0"/>
        <v>260</v>
      </c>
      <c r="H7" s="103">
        <f t="shared" si="1"/>
        <v>286</v>
      </c>
      <c r="I7" s="101">
        <v>22880</v>
      </c>
      <c r="J7" s="104">
        <f t="shared" si="2"/>
        <v>5948800</v>
      </c>
      <c r="K7" s="105">
        <f t="shared" si="3"/>
        <v>6305728</v>
      </c>
      <c r="L7" s="105">
        <f t="shared" si="4"/>
        <v>4759040</v>
      </c>
      <c r="M7" s="105">
        <f t="shared" si="5"/>
        <v>16000</v>
      </c>
      <c r="N7" s="105">
        <f t="shared" si="6"/>
        <v>858000</v>
      </c>
      <c r="O7" s="107" t="s">
        <v>30</v>
      </c>
      <c r="P7" s="5"/>
    </row>
    <row r="8" spans="1:17" s="6" customFormat="1" ht="13.5" x14ac:dyDescent="0.25">
      <c r="A8" s="101">
        <v>6</v>
      </c>
      <c r="B8" s="101">
        <v>204</v>
      </c>
      <c r="C8" s="101">
        <v>2</v>
      </c>
      <c r="D8" s="101" t="s">
        <v>40</v>
      </c>
      <c r="E8" s="67">
        <v>460</v>
      </c>
      <c r="F8" s="67">
        <v>0</v>
      </c>
      <c r="G8" s="67">
        <f t="shared" si="0"/>
        <v>460</v>
      </c>
      <c r="H8" s="103">
        <f t="shared" si="1"/>
        <v>506.00000000000006</v>
      </c>
      <c r="I8" s="101">
        <v>22880</v>
      </c>
      <c r="J8" s="104">
        <f t="shared" si="2"/>
        <v>10524800</v>
      </c>
      <c r="K8" s="105">
        <f t="shared" si="3"/>
        <v>11156288</v>
      </c>
      <c r="L8" s="105">
        <f t="shared" si="4"/>
        <v>8419840</v>
      </c>
      <c r="M8" s="105">
        <f t="shared" si="5"/>
        <v>28000</v>
      </c>
      <c r="N8" s="105">
        <f t="shared" si="6"/>
        <v>1518000.0000000002</v>
      </c>
      <c r="O8" s="107" t="s">
        <v>30</v>
      </c>
      <c r="P8" s="5"/>
    </row>
    <row r="9" spans="1:17" s="6" customFormat="1" ht="13.5" x14ac:dyDescent="0.25">
      <c r="A9" s="101">
        <v>7</v>
      </c>
      <c r="B9" s="101">
        <v>207</v>
      </c>
      <c r="C9" s="101">
        <v>2</v>
      </c>
      <c r="D9" s="101" t="s">
        <v>38</v>
      </c>
      <c r="E9" s="67">
        <v>629</v>
      </c>
      <c r="F9" s="67">
        <v>0</v>
      </c>
      <c r="G9" s="67">
        <f t="shared" si="0"/>
        <v>629</v>
      </c>
      <c r="H9" s="103">
        <f t="shared" si="1"/>
        <v>691.90000000000009</v>
      </c>
      <c r="I9" s="101">
        <v>22880</v>
      </c>
      <c r="J9" s="104">
        <f t="shared" si="2"/>
        <v>14391520</v>
      </c>
      <c r="K9" s="105">
        <f t="shared" si="3"/>
        <v>15255011</v>
      </c>
      <c r="L9" s="105">
        <f t="shared" si="4"/>
        <v>11513216</v>
      </c>
      <c r="M9" s="105">
        <f t="shared" si="5"/>
        <v>38000</v>
      </c>
      <c r="N9" s="105">
        <f t="shared" si="6"/>
        <v>2075700.0000000002</v>
      </c>
      <c r="O9" s="107" t="s">
        <v>30</v>
      </c>
      <c r="P9" s="5"/>
    </row>
    <row r="10" spans="1:17" s="6" customFormat="1" ht="13.5" x14ac:dyDescent="0.25">
      <c r="A10" s="101">
        <v>8</v>
      </c>
      <c r="B10" s="101">
        <v>208</v>
      </c>
      <c r="C10" s="101">
        <v>2</v>
      </c>
      <c r="D10" s="101" t="s">
        <v>38</v>
      </c>
      <c r="E10" s="67">
        <v>631</v>
      </c>
      <c r="F10" s="67">
        <v>0</v>
      </c>
      <c r="G10" s="67">
        <f t="shared" si="0"/>
        <v>631</v>
      </c>
      <c r="H10" s="103">
        <f t="shared" si="1"/>
        <v>694.1</v>
      </c>
      <c r="I10" s="101">
        <v>22880</v>
      </c>
      <c r="J10" s="104">
        <f t="shared" si="2"/>
        <v>14437280</v>
      </c>
      <c r="K10" s="105">
        <f t="shared" si="3"/>
        <v>15303517</v>
      </c>
      <c r="L10" s="105">
        <f t="shared" si="4"/>
        <v>11549824</v>
      </c>
      <c r="M10" s="105">
        <f t="shared" si="5"/>
        <v>38500</v>
      </c>
      <c r="N10" s="105">
        <f t="shared" si="6"/>
        <v>2082300</v>
      </c>
      <c r="O10" s="107" t="s">
        <v>30</v>
      </c>
      <c r="P10" s="5"/>
    </row>
    <row r="11" spans="1:17" s="6" customFormat="1" ht="13.5" x14ac:dyDescent="0.25">
      <c r="A11" s="101">
        <v>9</v>
      </c>
      <c r="B11" s="101">
        <v>303</v>
      </c>
      <c r="C11" s="101">
        <v>3</v>
      </c>
      <c r="D11" s="101" t="s">
        <v>39</v>
      </c>
      <c r="E11" s="67">
        <v>260</v>
      </c>
      <c r="F11" s="67">
        <v>0</v>
      </c>
      <c r="G11" s="67">
        <f t="shared" si="0"/>
        <v>260</v>
      </c>
      <c r="H11" s="103">
        <f t="shared" si="1"/>
        <v>286</v>
      </c>
      <c r="I11" s="101">
        <v>22960</v>
      </c>
      <c r="J11" s="104">
        <f t="shared" si="2"/>
        <v>5969600</v>
      </c>
      <c r="K11" s="105">
        <f t="shared" si="3"/>
        <v>6327776</v>
      </c>
      <c r="L11" s="105">
        <f t="shared" si="4"/>
        <v>4775680</v>
      </c>
      <c r="M11" s="105">
        <f t="shared" si="5"/>
        <v>16000</v>
      </c>
      <c r="N11" s="105">
        <f t="shared" si="6"/>
        <v>858000</v>
      </c>
      <c r="O11" s="107" t="s">
        <v>30</v>
      </c>
      <c r="P11" s="5"/>
    </row>
    <row r="12" spans="1:17" s="6" customFormat="1" ht="13.5" x14ac:dyDescent="0.25">
      <c r="A12" s="101">
        <v>10</v>
      </c>
      <c r="B12" s="101">
        <v>304</v>
      </c>
      <c r="C12" s="101">
        <v>3</v>
      </c>
      <c r="D12" s="101" t="s">
        <v>40</v>
      </c>
      <c r="E12" s="67">
        <v>460</v>
      </c>
      <c r="F12" s="67">
        <v>0</v>
      </c>
      <c r="G12" s="67">
        <f t="shared" si="0"/>
        <v>460</v>
      </c>
      <c r="H12" s="103">
        <f t="shared" si="1"/>
        <v>506.00000000000006</v>
      </c>
      <c r="I12" s="101">
        <v>22960</v>
      </c>
      <c r="J12" s="104">
        <f t="shared" si="2"/>
        <v>10561600</v>
      </c>
      <c r="K12" s="105">
        <f t="shared" si="3"/>
        <v>11195296</v>
      </c>
      <c r="L12" s="105">
        <f t="shared" si="4"/>
        <v>8449280</v>
      </c>
      <c r="M12" s="105">
        <f t="shared" si="5"/>
        <v>28000</v>
      </c>
      <c r="N12" s="105">
        <f t="shared" si="6"/>
        <v>1518000.0000000002</v>
      </c>
      <c r="O12" s="107" t="s">
        <v>30</v>
      </c>
      <c r="P12" s="5"/>
    </row>
    <row r="13" spans="1:17" s="6" customFormat="1" ht="13.5" x14ac:dyDescent="0.25">
      <c r="A13" s="101">
        <v>11</v>
      </c>
      <c r="B13" s="101">
        <v>307</v>
      </c>
      <c r="C13" s="101">
        <v>3</v>
      </c>
      <c r="D13" s="101" t="s">
        <v>38</v>
      </c>
      <c r="E13" s="67">
        <v>629</v>
      </c>
      <c r="F13" s="67">
        <v>0</v>
      </c>
      <c r="G13" s="67">
        <f t="shared" si="0"/>
        <v>629</v>
      </c>
      <c r="H13" s="103">
        <f t="shared" si="1"/>
        <v>691.90000000000009</v>
      </c>
      <c r="I13" s="101">
        <v>22960</v>
      </c>
      <c r="J13" s="104">
        <f t="shared" si="2"/>
        <v>14441840</v>
      </c>
      <c r="K13" s="105">
        <f t="shared" si="3"/>
        <v>15308350</v>
      </c>
      <c r="L13" s="105">
        <f t="shared" si="4"/>
        <v>11553472</v>
      </c>
      <c r="M13" s="105">
        <f t="shared" si="5"/>
        <v>38500</v>
      </c>
      <c r="N13" s="105">
        <f t="shared" si="6"/>
        <v>2075700.0000000002</v>
      </c>
      <c r="O13" s="107" t="s">
        <v>30</v>
      </c>
      <c r="P13" s="5"/>
    </row>
    <row r="14" spans="1:17" s="6" customFormat="1" ht="13.5" x14ac:dyDescent="0.25">
      <c r="A14" s="101">
        <v>12</v>
      </c>
      <c r="B14" s="101">
        <v>308</v>
      </c>
      <c r="C14" s="101">
        <v>3</v>
      </c>
      <c r="D14" s="101" t="s">
        <v>38</v>
      </c>
      <c r="E14" s="67">
        <v>631</v>
      </c>
      <c r="F14" s="67">
        <v>0</v>
      </c>
      <c r="G14" s="67">
        <f t="shared" si="0"/>
        <v>631</v>
      </c>
      <c r="H14" s="103">
        <f t="shared" si="1"/>
        <v>694.1</v>
      </c>
      <c r="I14" s="101">
        <v>22960</v>
      </c>
      <c r="J14" s="104">
        <f t="shared" si="2"/>
        <v>14487760</v>
      </c>
      <c r="K14" s="105">
        <f t="shared" si="3"/>
        <v>15357026</v>
      </c>
      <c r="L14" s="105">
        <f t="shared" si="4"/>
        <v>11590208</v>
      </c>
      <c r="M14" s="105">
        <f t="shared" si="5"/>
        <v>38500</v>
      </c>
      <c r="N14" s="105">
        <f t="shared" si="6"/>
        <v>2082300</v>
      </c>
      <c r="O14" s="107" t="s">
        <v>30</v>
      </c>
      <c r="P14" s="5"/>
    </row>
    <row r="15" spans="1:17" s="6" customFormat="1" ht="13.5" x14ac:dyDescent="0.25">
      <c r="A15" s="101">
        <v>13</v>
      </c>
      <c r="B15" s="101">
        <v>403</v>
      </c>
      <c r="C15" s="101">
        <v>4</v>
      </c>
      <c r="D15" s="101" t="s">
        <v>39</v>
      </c>
      <c r="E15" s="67">
        <v>260</v>
      </c>
      <c r="F15" s="67">
        <v>0</v>
      </c>
      <c r="G15" s="67">
        <f t="shared" si="0"/>
        <v>260</v>
      </c>
      <c r="H15" s="103">
        <f t="shared" si="1"/>
        <v>286</v>
      </c>
      <c r="I15" s="101">
        <v>23040</v>
      </c>
      <c r="J15" s="104">
        <f t="shared" si="2"/>
        <v>5990400</v>
      </c>
      <c r="K15" s="105">
        <f t="shared" si="3"/>
        <v>6349824</v>
      </c>
      <c r="L15" s="105">
        <f t="shared" si="4"/>
        <v>4792320</v>
      </c>
      <c r="M15" s="105">
        <f t="shared" si="5"/>
        <v>16000</v>
      </c>
      <c r="N15" s="105">
        <f t="shared" si="6"/>
        <v>858000</v>
      </c>
      <c r="O15" s="107" t="s">
        <v>30</v>
      </c>
      <c r="P15" s="5"/>
    </row>
    <row r="16" spans="1:17" s="6" customFormat="1" ht="13.5" x14ac:dyDescent="0.25">
      <c r="A16" s="101">
        <v>14</v>
      </c>
      <c r="B16" s="101">
        <v>404</v>
      </c>
      <c r="C16" s="101">
        <v>4</v>
      </c>
      <c r="D16" s="101" t="s">
        <v>40</v>
      </c>
      <c r="E16" s="67">
        <v>460</v>
      </c>
      <c r="F16" s="67">
        <v>0</v>
      </c>
      <c r="G16" s="67">
        <f t="shared" si="0"/>
        <v>460</v>
      </c>
      <c r="H16" s="103">
        <f t="shared" si="1"/>
        <v>506.00000000000006</v>
      </c>
      <c r="I16" s="101">
        <v>23040</v>
      </c>
      <c r="J16" s="104">
        <f t="shared" si="2"/>
        <v>10598400</v>
      </c>
      <c r="K16" s="105">
        <f t="shared" si="3"/>
        <v>11234304</v>
      </c>
      <c r="L16" s="105">
        <f t="shared" si="4"/>
        <v>8478720</v>
      </c>
      <c r="M16" s="105">
        <f t="shared" si="5"/>
        <v>28000</v>
      </c>
      <c r="N16" s="105">
        <f t="shared" si="6"/>
        <v>1518000.0000000002</v>
      </c>
      <c r="O16" s="107" t="s">
        <v>30</v>
      </c>
      <c r="P16" s="5"/>
    </row>
    <row r="17" spans="1:16" s="6" customFormat="1" ht="13.5" x14ac:dyDescent="0.25">
      <c r="A17" s="101">
        <v>15</v>
      </c>
      <c r="B17" s="101">
        <v>407</v>
      </c>
      <c r="C17" s="101">
        <v>4</v>
      </c>
      <c r="D17" s="101" t="s">
        <v>38</v>
      </c>
      <c r="E17" s="67">
        <v>629</v>
      </c>
      <c r="F17" s="67">
        <v>0</v>
      </c>
      <c r="G17" s="67">
        <f t="shared" si="0"/>
        <v>629</v>
      </c>
      <c r="H17" s="103">
        <f t="shared" si="1"/>
        <v>691.90000000000009</v>
      </c>
      <c r="I17" s="101">
        <v>23040</v>
      </c>
      <c r="J17" s="104">
        <f t="shared" si="2"/>
        <v>14492160</v>
      </c>
      <c r="K17" s="105">
        <f t="shared" si="3"/>
        <v>15361690</v>
      </c>
      <c r="L17" s="105">
        <f t="shared" si="4"/>
        <v>11593728</v>
      </c>
      <c r="M17" s="105">
        <f t="shared" si="5"/>
        <v>38500</v>
      </c>
      <c r="N17" s="105">
        <f t="shared" si="6"/>
        <v>2075700.0000000002</v>
      </c>
      <c r="O17" s="107" t="s">
        <v>30</v>
      </c>
      <c r="P17" s="5"/>
    </row>
    <row r="18" spans="1:16" s="6" customFormat="1" ht="13.5" x14ac:dyDescent="0.25">
      <c r="A18" s="101">
        <v>16</v>
      </c>
      <c r="B18" s="101">
        <v>408</v>
      </c>
      <c r="C18" s="101">
        <v>4</v>
      </c>
      <c r="D18" s="101" t="s">
        <v>38</v>
      </c>
      <c r="E18" s="67">
        <v>631</v>
      </c>
      <c r="F18" s="67">
        <v>0</v>
      </c>
      <c r="G18" s="67">
        <f t="shared" si="0"/>
        <v>631</v>
      </c>
      <c r="H18" s="103">
        <f t="shared" si="1"/>
        <v>694.1</v>
      </c>
      <c r="I18" s="101">
        <v>23040</v>
      </c>
      <c r="J18" s="104">
        <f t="shared" si="2"/>
        <v>14538240</v>
      </c>
      <c r="K18" s="105">
        <f t="shared" si="3"/>
        <v>15410534</v>
      </c>
      <c r="L18" s="105">
        <f t="shared" si="4"/>
        <v>11630592</v>
      </c>
      <c r="M18" s="105">
        <f t="shared" si="5"/>
        <v>38500</v>
      </c>
      <c r="N18" s="105">
        <f t="shared" si="6"/>
        <v>2082300</v>
      </c>
      <c r="O18" s="107" t="s">
        <v>30</v>
      </c>
      <c r="P18" s="5"/>
    </row>
    <row r="19" spans="1:16" s="6" customFormat="1" ht="13.5" x14ac:dyDescent="0.25">
      <c r="A19" s="101">
        <v>17</v>
      </c>
      <c r="B19" s="101">
        <v>503</v>
      </c>
      <c r="C19" s="101">
        <v>5</v>
      </c>
      <c r="D19" s="101" t="s">
        <v>39</v>
      </c>
      <c r="E19" s="67">
        <v>260</v>
      </c>
      <c r="F19" s="67">
        <v>0</v>
      </c>
      <c r="G19" s="67">
        <f t="shared" si="0"/>
        <v>260</v>
      </c>
      <c r="H19" s="103">
        <f t="shared" si="1"/>
        <v>286</v>
      </c>
      <c r="I19" s="101">
        <v>23120</v>
      </c>
      <c r="J19" s="104">
        <f t="shared" si="2"/>
        <v>6011200</v>
      </c>
      <c r="K19" s="105">
        <f t="shared" si="3"/>
        <v>6371872</v>
      </c>
      <c r="L19" s="105">
        <f t="shared" si="4"/>
        <v>4808960</v>
      </c>
      <c r="M19" s="105">
        <f t="shared" si="5"/>
        <v>16000</v>
      </c>
      <c r="N19" s="105">
        <f t="shared" si="6"/>
        <v>858000</v>
      </c>
      <c r="O19" s="107" t="s">
        <v>30</v>
      </c>
      <c r="P19" s="5"/>
    </row>
    <row r="20" spans="1:16" s="6" customFormat="1" ht="13.5" x14ac:dyDescent="0.25">
      <c r="A20" s="101">
        <v>18</v>
      </c>
      <c r="B20" s="101">
        <v>504</v>
      </c>
      <c r="C20" s="101">
        <v>5</v>
      </c>
      <c r="D20" s="101" t="s">
        <v>40</v>
      </c>
      <c r="E20" s="67">
        <v>460</v>
      </c>
      <c r="F20" s="67">
        <v>0</v>
      </c>
      <c r="G20" s="67">
        <f t="shared" si="0"/>
        <v>460</v>
      </c>
      <c r="H20" s="103">
        <f t="shared" si="1"/>
        <v>506.00000000000006</v>
      </c>
      <c r="I20" s="101">
        <v>23120</v>
      </c>
      <c r="J20" s="104">
        <f t="shared" si="2"/>
        <v>10635200</v>
      </c>
      <c r="K20" s="105">
        <f t="shared" si="3"/>
        <v>11273312</v>
      </c>
      <c r="L20" s="105">
        <f t="shared" si="4"/>
        <v>8508160</v>
      </c>
      <c r="M20" s="105">
        <f t="shared" si="5"/>
        <v>28000</v>
      </c>
      <c r="N20" s="105">
        <f t="shared" si="6"/>
        <v>1518000.0000000002</v>
      </c>
      <c r="O20" s="107" t="s">
        <v>30</v>
      </c>
      <c r="P20" s="5"/>
    </row>
    <row r="21" spans="1:16" s="6" customFormat="1" ht="13.5" x14ac:dyDescent="0.25">
      <c r="A21" s="101">
        <v>19</v>
      </c>
      <c r="B21" s="101">
        <v>507</v>
      </c>
      <c r="C21" s="101">
        <v>5</v>
      </c>
      <c r="D21" s="101" t="s">
        <v>38</v>
      </c>
      <c r="E21" s="67">
        <v>629</v>
      </c>
      <c r="F21" s="67">
        <v>0</v>
      </c>
      <c r="G21" s="67">
        <f t="shared" si="0"/>
        <v>629</v>
      </c>
      <c r="H21" s="103">
        <f t="shared" si="1"/>
        <v>691.90000000000009</v>
      </c>
      <c r="I21" s="101">
        <v>23120</v>
      </c>
      <c r="J21" s="104">
        <f t="shared" si="2"/>
        <v>14542480</v>
      </c>
      <c r="K21" s="105">
        <f t="shared" si="3"/>
        <v>15415029</v>
      </c>
      <c r="L21" s="105">
        <f t="shared" si="4"/>
        <v>11633984</v>
      </c>
      <c r="M21" s="105">
        <f t="shared" si="5"/>
        <v>38500</v>
      </c>
      <c r="N21" s="105">
        <f t="shared" si="6"/>
        <v>2075700.0000000002</v>
      </c>
      <c r="O21" s="107" t="s">
        <v>30</v>
      </c>
      <c r="P21" s="5"/>
    </row>
    <row r="22" spans="1:16" s="6" customFormat="1" ht="13.5" x14ac:dyDescent="0.25">
      <c r="A22" s="101">
        <v>20</v>
      </c>
      <c r="B22" s="101">
        <v>508</v>
      </c>
      <c r="C22" s="101">
        <v>5</v>
      </c>
      <c r="D22" s="101" t="s">
        <v>38</v>
      </c>
      <c r="E22" s="67">
        <v>631</v>
      </c>
      <c r="F22" s="67">
        <v>0</v>
      </c>
      <c r="G22" s="67">
        <f t="shared" si="0"/>
        <v>631</v>
      </c>
      <c r="H22" s="103">
        <f t="shared" si="1"/>
        <v>694.1</v>
      </c>
      <c r="I22" s="101">
        <v>23120</v>
      </c>
      <c r="J22" s="104">
        <f t="shared" si="2"/>
        <v>14588720</v>
      </c>
      <c r="K22" s="105">
        <f t="shared" si="3"/>
        <v>15464043</v>
      </c>
      <c r="L22" s="105">
        <f t="shared" si="4"/>
        <v>11670976</v>
      </c>
      <c r="M22" s="105">
        <f t="shared" si="5"/>
        <v>38500</v>
      </c>
      <c r="N22" s="105">
        <f t="shared" si="6"/>
        <v>2082300</v>
      </c>
      <c r="O22" s="107" t="s">
        <v>30</v>
      </c>
      <c r="P22" s="5"/>
    </row>
    <row r="23" spans="1:16" s="6" customFormat="1" ht="13.5" x14ac:dyDescent="0.25">
      <c r="A23" s="101">
        <v>21</v>
      </c>
      <c r="B23" s="101">
        <v>603</v>
      </c>
      <c r="C23" s="101">
        <v>6</v>
      </c>
      <c r="D23" s="101" t="s">
        <v>39</v>
      </c>
      <c r="E23" s="67">
        <v>260</v>
      </c>
      <c r="F23" s="67">
        <v>0</v>
      </c>
      <c r="G23" s="67">
        <f t="shared" si="0"/>
        <v>260</v>
      </c>
      <c r="H23" s="103">
        <f t="shared" si="1"/>
        <v>286</v>
      </c>
      <c r="I23" s="101">
        <v>23200</v>
      </c>
      <c r="J23" s="104">
        <f t="shared" si="2"/>
        <v>6032000</v>
      </c>
      <c r="K23" s="105">
        <f t="shared" si="3"/>
        <v>6393920</v>
      </c>
      <c r="L23" s="105">
        <f t="shared" si="4"/>
        <v>4825600</v>
      </c>
      <c r="M23" s="105">
        <f t="shared" si="5"/>
        <v>16000</v>
      </c>
      <c r="N23" s="105">
        <f t="shared" si="6"/>
        <v>858000</v>
      </c>
      <c r="O23" s="107" t="s">
        <v>30</v>
      </c>
      <c r="P23" s="5"/>
    </row>
    <row r="24" spans="1:16" s="6" customFormat="1" ht="13.5" x14ac:dyDescent="0.25">
      <c r="A24" s="101">
        <v>22</v>
      </c>
      <c r="B24" s="101">
        <v>604</v>
      </c>
      <c r="C24" s="101">
        <v>6</v>
      </c>
      <c r="D24" s="101" t="s">
        <v>40</v>
      </c>
      <c r="E24" s="67">
        <v>460</v>
      </c>
      <c r="F24" s="67">
        <v>0</v>
      </c>
      <c r="G24" s="67">
        <f t="shared" si="0"/>
        <v>460</v>
      </c>
      <c r="H24" s="103">
        <f t="shared" si="1"/>
        <v>506.00000000000006</v>
      </c>
      <c r="I24" s="101">
        <v>23200</v>
      </c>
      <c r="J24" s="104">
        <f t="shared" si="2"/>
        <v>10672000</v>
      </c>
      <c r="K24" s="105">
        <f t="shared" si="3"/>
        <v>11312320</v>
      </c>
      <c r="L24" s="105">
        <f t="shared" si="4"/>
        <v>8537600</v>
      </c>
      <c r="M24" s="105">
        <f t="shared" si="5"/>
        <v>28500</v>
      </c>
      <c r="N24" s="105">
        <f t="shared" si="6"/>
        <v>1518000.0000000002</v>
      </c>
      <c r="O24" s="107" t="s">
        <v>30</v>
      </c>
      <c r="P24" s="5"/>
    </row>
    <row r="25" spans="1:16" s="6" customFormat="1" ht="13.5" x14ac:dyDescent="0.25">
      <c r="A25" s="101">
        <v>23</v>
      </c>
      <c r="B25" s="101">
        <v>607</v>
      </c>
      <c r="C25" s="101">
        <v>6</v>
      </c>
      <c r="D25" s="101" t="s">
        <v>38</v>
      </c>
      <c r="E25" s="67">
        <v>629</v>
      </c>
      <c r="F25" s="67">
        <v>0</v>
      </c>
      <c r="G25" s="67">
        <f t="shared" si="0"/>
        <v>629</v>
      </c>
      <c r="H25" s="103">
        <f t="shared" si="1"/>
        <v>691.90000000000009</v>
      </c>
      <c r="I25" s="101">
        <v>23200</v>
      </c>
      <c r="J25" s="104">
        <f t="shared" si="2"/>
        <v>14592800</v>
      </c>
      <c r="K25" s="105">
        <f t="shared" si="3"/>
        <v>15468368</v>
      </c>
      <c r="L25" s="105">
        <f t="shared" si="4"/>
        <v>11674240</v>
      </c>
      <c r="M25" s="105">
        <f t="shared" si="5"/>
        <v>38500</v>
      </c>
      <c r="N25" s="105">
        <f t="shared" si="6"/>
        <v>2075700.0000000002</v>
      </c>
      <c r="O25" s="107" t="s">
        <v>30</v>
      </c>
      <c r="P25" s="5"/>
    </row>
    <row r="26" spans="1:16" s="6" customFormat="1" ht="13.5" x14ac:dyDescent="0.25">
      <c r="A26" s="101">
        <v>24</v>
      </c>
      <c r="B26" s="101">
        <v>608</v>
      </c>
      <c r="C26" s="101">
        <v>6</v>
      </c>
      <c r="D26" s="101" t="s">
        <v>38</v>
      </c>
      <c r="E26" s="67">
        <v>631</v>
      </c>
      <c r="F26" s="67">
        <v>0</v>
      </c>
      <c r="G26" s="67">
        <f t="shared" si="0"/>
        <v>631</v>
      </c>
      <c r="H26" s="103">
        <f t="shared" si="1"/>
        <v>694.1</v>
      </c>
      <c r="I26" s="101">
        <v>23200</v>
      </c>
      <c r="J26" s="104">
        <f t="shared" si="2"/>
        <v>14639200</v>
      </c>
      <c r="K26" s="105">
        <f t="shared" si="3"/>
        <v>15517552</v>
      </c>
      <c r="L26" s="105">
        <f t="shared" si="4"/>
        <v>11711360</v>
      </c>
      <c r="M26" s="105">
        <f t="shared" si="5"/>
        <v>39000</v>
      </c>
      <c r="N26" s="105">
        <f t="shared" si="6"/>
        <v>2082300</v>
      </c>
      <c r="O26" s="107" t="s">
        <v>30</v>
      </c>
      <c r="P26" s="5"/>
    </row>
    <row r="27" spans="1:16" s="6" customFormat="1" ht="13.5" x14ac:dyDescent="0.25">
      <c r="A27" s="101">
        <v>25</v>
      </c>
      <c r="B27" s="101">
        <v>703</v>
      </c>
      <c r="C27" s="101">
        <v>7</v>
      </c>
      <c r="D27" s="101" t="s">
        <v>39</v>
      </c>
      <c r="E27" s="67">
        <v>260</v>
      </c>
      <c r="F27" s="67">
        <v>0</v>
      </c>
      <c r="G27" s="67">
        <f t="shared" si="0"/>
        <v>260</v>
      </c>
      <c r="H27" s="103">
        <f t="shared" si="1"/>
        <v>286</v>
      </c>
      <c r="I27" s="101">
        <v>23280</v>
      </c>
      <c r="J27" s="104">
        <f t="shared" si="2"/>
        <v>6052800</v>
      </c>
      <c r="K27" s="105">
        <f t="shared" si="3"/>
        <v>6415968</v>
      </c>
      <c r="L27" s="105">
        <f t="shared" si="4"/>
        <v>4842240</v>
      </c>
      <c r="M27" s="105">
        <f t="shared" si="5"/>
        <v>16000</v>
      </c>
      <c r="N27" s="105">
        <f t="shared" si="6"/>
        <v>858000</v>
      </c>
      <c r="O27" s="107" t="s">
        <v>30</v>
      </c>
      <c r="P27" s="5"/>
    </row>
    <row r="28" spans="1:16" s="6" customFormat="1" ht="13.5" x14ac:dyDescent="0.25">
      <c r="A28" s="101">
        <v>26</v>
      </c>
      <c r="B28" s="101">
        <v>704</v>
      </c>
      <c r="C28" s="101">
        <v>7</v>
      </c>
      <c r="D28" s="101" t="s">
        <v>40</v>
      </c>
      <c r="E28" s="67">
        <v>460</v>
      </c>
      <c r="F28" s="67">
        <v>0</v>
      </c>
      <c r="G28" s="67">
        <f t="shared" si="0"/>
        <v>460</v>
      </c>
      <c r="H28" s="103">
        <f t="shared" si="1"/>
        <v>506.00000000000006</v>
      </c>
      <c r="I28" s="101">
        <v>23280</v>
      </c>
      <c r="J28" s="104">
        <f t="shared" si="2"/>
        <v>10708800</v>
      </c>
      <c r="K28" s="105">
        <f t="shared" si="3"/>
        <v>11351328</v>
      </c>
      <c r="L28" s="105">
        <f t="shared" si="4"/>
        <v>8567040</v>
      </c>
      <c r="M28" s="105">
        <f t="shared" si="5"/>
        <v>28500</v>
      </c>
      <c r="N28" s="105">
        <f t="shared" si="6"/>
        <v>1518000.0000000002</v>
      </c>
      <c r="O28" s="107" t="s">
        <v>30</v>
      </c>
      <c r="P28" s="5"/>
    </row>
    <row r="29" spans="1:16" s="6" customFormat="1" ht="13.5" x14ac:dyDescent="0.25">
      <c r="A29" s="101">
        <v>27</v>
      </c>
      <c r="B29" s="101">
        <v>707</v>
      </c>
      <c r="C29" s="101">
        <v>7</v>
      </c>
      <c r="D29" s="101" t="s">
        <v>38</v>
      </c>
      <c r="E29" s="67">
        <v>629</v>
      </c>
      <c r="F29" s="67">
        <v>0</v>
      </c>
      <c r="G29" s="67">
        <f t="shared" si="0"/>
        <v>629</v>
      </c>
      <c r="H29" s="103">
        <f t="shared" si="1"/>
        <v>691.90000000000009</v>
      </c>
      <c r="I29" s="101">
        <v>23280</v>
      </c>
      <c r="J29" s="104">
        <f t="shared" si="2"/>
        <v>14643120</v>
      </c>
      <c r="K29" s="105">
        <f t="shared" si="3"/>
        <v>15521707</v>
      </c>
      <c r="L29" s="105">
        <f t="shared" si="4"/>
        <v>11714496</v>
      </c>
      <c r="M29" s="105">
        <f t="shared" si="5"/>
        <v>39000</v>
      </c>
      <c r="N29" s="105">
        <f t="shared" si="6"/>
        <v>2075700.0000000002</v>
      </c>
      <c r="O29" s="107" t="s">
        <v>30</v>
      </c>
      <c r="P29" s="5"/>
    </row>
    <row r="30" spans="1:16" s="6" customFormat="1" ht="13.5" x14ac:dyDescent="0.25">
      <c r="A30" s="101">
        <v>28</v>
      </c>
      <c r="B30" s="101">
        <v>708</v>
      </c>
      <c r="C30" s="101">
        <v>7</v>
      </c>
      <c r="D30" s="101" t="s">
        <v>38</v>
      </c>
      <c r="E30" s="67">
        <v>631</v>
      </c>
      <c r="F30" s="67">
        <v>0</v>
      </c>
      <c r="G30" s="67">
        <f t="shared" si="0"/>
        <v>631</v>
      </c>
      <c r="H30" s="103">
        <f t="shared" si="1"/>
        <v>694.1</v>
      </c>
      <c r="I30" s="101">
        <v>23280</v>
      </c>
      <c r="J30" s="104">
        <f t="shared" si="2"/>
        <v>14689680</v>
      </c>
      <c r="K30" s="105">
        <f t="shared" si="3"/>
        <v>15571061</v>
      </c>
      <c r="L30" s="105">
        <f t="shared" si="4"/>
        <v>11751744</v>
      </c>
      <c r="M30" s="105">
        <f t="shared" si="5"/>
        <v>39000</v>
      </c>
      <c r="N30" s="105">
        <f t="shared" si="6"/>
        <v>2082300</v>
      </c>
      <c r="O30" s="107" t="s">
        <v>30</v>
      </c>
      <c r="P30" s="5"/>
    </row>
    <row r="31" spans="1:16" s="6" customFormat="1" ht="13.5" x14ac:dyDescent="0.25">
      <c r="A31" s="101">
        <v>29</v>
      </c>
      <c r="B31" s="101">
        <v>803</v>
      </c>
      <c r="C31" s="101">
        <v>8</v>
      </c>
      <c r="D31" s="101" t="s">
        <v>39</v>
      </c>
      <c r="E31" s="67">
        <v>260</v>
      </c>
      <c r="F31" s="67">
        <v>0</v>
      </c>
      <c r="G31" s="67">
        <f t="shared" si="0"/>
        <v>260</v>
      </c>
      <c r="H31" s="103">
        <f t="shared" si="1"/>
        <v>286</v>
      </c>
      <c r="I31" s="101">
        <v>23360</v>
      </c>
      <c r="J31" s="104">
        <f t="shared" si="2"/>
        <v>6073600</v>
      </c>
      <c r="K31" s="105">
        <f t="shared" si="3"/>
        <v>6438016</v>
      </c>
      <c r="L31" s="105">
        <f t="shared" si="4"/>
        <v>4858880</v>
      </c>
      <c r="M31" s="105">
        <f t="shared" si="5"/>
        <v>16000</v>
      </c>
      <c r="N31" s="105">
        <f t="shared" si="6"/>
        <v>858000</v>
      </c>
      <c r="O31" s="107" t="s">
        <v>30</v>
      </c>
      <c r="P31" s="5"/>
    </row>
    <row r="32" spans="1:16" s="6" customFormat="1" ht="13.5" x14ac:dyDescent="0.25">
      <c r="A32" s="101">
        <v>30</v>
      </c>
      <c r="B32" s="101">
        <v>804</v>
      </c>
      <c r="C32" s="101">
        <v>8</v>
      </c>
      <c r="D32" s="101" t="s">
        <v>40</v>
      </c>
      <c r="E32" s="67">
        <v>460</v>
      </c>
      <c r="F32" s="67">
        <v>0</v>
      </c>
      <c r="G32" s="67">
        <f t="shared" si="0"/>
        <v>460</v>
      </c>
      <c r="H32" s="103">
        <f t="shared" si="1"/>
        <v>506.00000000000006</v>
      </c>
      <c r="I32" s="101">
        <v>23360</v>
      </c>
      <c r="J32" s="104">
        <f t="shared" si="2"/>
        <v>10745600</v>
      </c>
      <c r="K32" s="105">
        <f t="shared" si="3"/>
        <v>11390336</v>
      </c>
      <c r="L32" s="105">
        <f t="shared" si="4"/>
        <v>8596480</v>
      </c>
      <c r="M32" s="105">
        <f t="shared" si="5"/>
        <v>28500</v>
      </c>
      <c r="N32" s="105">
        <f t="shared" si="6"/>
        <v>1518000.0000000002</v>
      </c>
      <c r="O32" s="107" t="s">
        <v>30</v>
      </c>
      <c r="P32" s="5"/>
    </row>
    <row r="33" spans="1:16" s="6" customFormat="1" ht="13.5" x14ac:dyDescent="0.25">
      <c r="A33" s="101">
        <v>31</v>
      </c>
      <c r="B33" s="101">
        <v>807</v>
      </c>
      <c r="C33" s="101">
        <v>8</v>
      </c>
      <c r="D33" s="101" t="s">
        <v>38</v>
      </c>
      <c r="E33" s="67">
        <v>629</v>
      </c>
      <c r="F33" s="67">
        <v>0</v>
      </c>
      <c r="G33" s="67">
        <f t="shared" si="0"/>
        <v>629</v>
      </c>
      <c r="H33" s="103">
        <f t="shared" si="1"/>
        <v>691.90000000000009</v>
      </c>
      <c r="I33" s="101">
        <v>23360</v>
      </c>
      <c r="J33" s="104">
        <f t="shared" si="2"/>
        <v>14693440</v>
      </c>
      <c r="K33" s="105">
        <f t="shared" si="3"/>
        <v>15575046</v>
      </c>
      <c r="L33" s="105">
        <f t="shared" si="4"/>
        <v>11754752</v>
      </c>
      <c r="M33" s="105">
        <f t="shared" si="5"/>
        <v>39000</v>
      </c>
      <c r="N33" s="105">
        <f t="shared" si="6"/>
        <v>2075700.0000000002</v>
      </c>
      <c r="O33" s="107" t="s">
        <v>30</v>
      </c>
      <c r="P33" s="5"/>
    </row>
    <row r="34" spans="1:16" s="6" customFormat="1" ht="13.5" x14ac:dyDescent="0.25">
      <c r="A34" s="101">
        <v>32</v>
      </c>
      <c r="B34" s="101">
        <v>808</v>
      </c>
      <c r="C34" s="101">
        <v>8</v>
      </c>
      <c r="D34" s="101" t="s">
        <v>38</v>
      </c>
      <c r="E34" s="67">
        <v>631</v>
      </c>
      <c r="F34" s="67">
        <v>0</v>
      </c>
      <c r="G34" s="67">
        <f t="shared" si="0"/>
        <v>631</v>
      </c>
      <c r="H34" s="103">
        <f t="shared" si="1"/>
        <v>694.1</v>
      </c>
      <c r="I34" s="101">
        <v>23360</v>
      </c>
      <c r="J34" s="104">
        <f t="shared" si="2"/>
        <v>14740160</v>
      </c>
      <c r="K34" s="105">
        <f t="shared" si="3"/>
        <v>15624570</v>
      </c>
      <c r="L34" s="105">
        <f t="shared" si="4"/>
        <v>11792128</v>
      </c>
      <c r="M34" s="105">
        <f t="shared" si="5"/>
        <v>39000</v>
      </c>
      <c r="N34" s="105">
        <f t="shared" si="6"/>
        <v>2082300</v>
      </c>
      <c r="O34" s="107" t="s">
        <v>30</v>
      </c>
      <c r="P34" s="5"/>
    </row>
    <row r="35" spans="1:16" s="6" customFormat="1" ht="13.5" x14ac:dyDescent="0.25">
      <c r="A35" s="101">
        <v>33</v>
      </c>
      <c r="B35" s="101">
        <v>903</v>
      </c>
      <c r="C35" s="101">
        <v>9</v>
      </c>
      <c r="D35" s="101" t="s">
        <v>39</v>
      </c>
      <c r="E35" s="67">
        <v>260</v>
      </c>
      <c r="F35" s="67">
        <v>0</v>
      </c>
      <c r="G35" s="67">
        <f t="shared" ref="G35:G90" si="7">E35+F35</f>
        <v>260</v>
      </c>
      <c r="H35" s="103">
        <f t="shared" ref="H35:H90" si="8">G35*1.1</f>
        <v>286</v>
      </c>
      <c r="I35" s="101">
        <v>23440</v>
      </c>
      <c r="J35" s="104">
        <f t="shared" ref="J35:J90" si="9">G35*I35</f>
        <v>6094400</v>
      </c>
      <c r="K35" s="105">
        <f t="shared" ref="K35:K90" si="10">ROUND(J35*1.06,0)</f>
        <v>6460064</v>
      </c>
      <c r="L35" s="105">
        <f t="shared" ref="L35:L90" si="11">J35*0.8</f>
        <v>4875520</v>
      </c>
      <c r="M35" s="105">
        <f t="shared" ref="M35:M90" si="12">MROUND((K35*0.03/12),500)</f>
        <v>16000</v>
      </c>
      <c r="N35" s="105">
        <f t="shared" ref="N35:N90" si="13">H35*3000</f>
        <v>858000</v>
      </c>
      <c r="O35" s="107" t="s">
        <v>30</v>
      </c>
      <c r="P35" s="5"/>
    </row>
    <row r="36" spans="1:16" s="6" customFormat="1" ht="13.5" x14ac:dyDescent="0.25">
      <c r="A36" s="101">
        <v>34</v>
      </c>
      <c r="B36" s="101">
        <v>904</v>
      </c>
      <c r="C36" s="101">
        <v>9</v>
      </c>
      <c r="D36" s="101" t="s">
        <v>40</v>
      </c>
      <c r="E36" s="67">
        <v>460</v>
      </c>
      <c r="F36" s="67">
        <v>0</v>
      </c>
      <c r="G36" s="67">
        <f t="shared" si="7"/>
        <v>460</v>
      </c>
      <c r="H36" s="103">
        <f t="shared" si="8"/>
        <v>506.00000000000006</v>
      </c>
      <c r="I36" s="101">
        <v>23440</v>
      </c>
      <c r="J36" s="104">
        <f t="shared" si="9"/>
        <v>10782400</v>
      </c>
      <c r="K36" s="105">
        <f t="shared" si="10"/>
        <v>11429344</v>
      </c>
      <c r="L36" s="105">
        <f t="shared" si="11"/>
        <v>8625920</v>
      </c>
      <c r="M36" s="105">
        <f t="shared" si="12"/>
        <v>28500</v>
      </c>
      <c r="N36" s="105">
        <f t="shared" si="13"/>
        <v>1518000.0000000002</v>
      </c>
      <c r="O36" s="107" t="s">
        <v>30</v>
      </c>
      <c r="P36" s="5"/>
    </row>
    <row r="37" spans="1:16" s="6" customFormat="1" ht="13.5" x14ac:dyDescent="0.25">
      <c r="A37" s="101">
        <v>35</v>
      </c>
      <c r="B37" s="101">
        <v>907</v>
      </c>
      <c r="C37" s="101">
        <v>9</v>
      </c>
      <c r="D37" s="101" t="s">
        <v>38</v>
      </c>
      <c r="E37" s="67">
        <v>629</v>
      </c>
      <c r="F37" s="67">
        <v>0</v>
      </c>
      <c r="G37" s="67">
        <f t="shared" si="7"/>
        <v>629</v>
      </c>
      <c r="H37" s="103">
        <f t="shared" si="8"/>
        <v>691.90000000000009</v>
      </c>
      <c r="I37" s="101">
        <v>23440</v>
      </c>
      <c r="J37" s="104">
        <f t="shared" si="9"/>
        <v>14743760</v>
      </c>
      <c r="K37" s="105">
        <f t="shared" si="10"/>
        <v>15628386</v>
      </c>
      <c r="L37" s="105">
        <f t="shared" si="11"/>
        <v>11795008</v>
      </c>
      <c r="M37" s="105">
        <f t="shared" si="12"/>
        <v>39000</v>
      </c>
      <c r="N37" s="105">
        <f t="shared" si="13"/>
        <v>2075700.0000000002</v>
      </c>
      <c r="O37" s="107" t="s">
        <v>30</v>
      </c>
      <c r="P37" s="5"/>
    </row>
    <row r="38" spans="1:16" s="6" customFormat="1" ht="13.5" x14ac:dyDescent="0.25">
      <c r="A38" s="101">
        <v>36</v>
      </c>
      <c r="B38" s="101">
        <v>908</v>
      </c>
      <c r="C38" s="101">
        <v>9</v>
      </c>
      <c r="D38" s="101" t="s">
        <v>38</v>
      </c>
      <c r="E38" s="67">
        <v>631</v>
      </c>
      <c r="F38" s="67">
        <v>0</v>
      </c>
      <c r="G38" s="67">
        <f t="shared" si="7"/>
        <v>631</v>
      </c>
      <c r="H38" s="103">
        <f t="shared" si="8"/>
        <v>694.1</v>
      </c>
      <c r="I38" s="101">
        <v>23440</v>
      </c>
      <c r="J38" s="104">
        <f t="shared" si="9"/>
        <v>14790640</v>
      </c>
      <c r="K38" s="105">
        <f t="shared" si="10"/>
        <v>15678078</v>
      </c>
      <c r="L38" s="105">
        <f t="shared" si="11"/>
        <v>11832512</v>
      </c>
      <c r="M38" s="105">
        <f t="shared" si="12"/>
        <v>39000</v>
      </c>
      <c r="N38" s="105">
        <f t="shared" si="13"/>
        <v>2082300</v>
      </c>
      <c r="O38" s="107" t="s">
        <v>30</v>
      </c>
      <c r="P38" s="5"/>
    </row>
    <row r="39" spans="1:16" s="6" customFormat="1" ht="13.5" x14ac:dyDescent="0.25">
      <c r="A39" s="101">
        <v>37</v>
      </c>
      <c r="B39" s="101">
        <v>1003</v>
      </c>
      <c r="C39" s="101">
        <v>10</v>
      </c>
      <c r="D39" s="101" t="s">
        <v>39</v>
      </c>
      <c r="E39" s="67">
        <v>260</v>
      </c>
      <c r="F39" s="67">
        <v>0</v>
      </c>
      <c r="G39" s="67">
        <f t="shared" si="7"/>
        <v>260</v>
      </c>
      <c r="H39" s="103">
        <f t="shared" si="8"/>
        <v>286</v>
      </c>
      <c r="I39" s="101">
        <v>23520</v>
      </c>
      <c r="J39" s="104">
        <f t="shared" si="9"/>
        <v>6115200</v>
      </c>
      <c r="K39" s="105">
        <f t="shared" si="10"/>
        <v>6482112</v>
      </c>
      <c r="L39" s="105">
        <f t="shared" si="11"/>
        <v>4892160</v>
      </c>
      <c r="M39" s="105">
        <f t="shared" si="12"/>
        <v>16000</v>
      </c>
      <c r="N39" s="105">
        <f t="shared" si="13"/>
        <v>858000</v>
      </c>
      <c r="O39" s="107" t="s">
        <v>30</v>
      </c>
      <c r="P39" s="5"/>
    </row>
    <row r="40" spans="1:16" s="6" customFormat="1" ht="13.5" x14ac:dyDescent="0.25">
      <c r="A40" s="101">
        <v>38</v>
      </c>
      <c r="B40" s="101">
        <v>1004</v>
      </c>
      <c r="C40" s="101">
        <v>10</v>
      </c>
      <c r="D40" s="101" t="s">
        <v>40</v>
      </c>
      <c r="E40" s="67">
        <v>460</v>
      </c>
      <c r="F40" s="67">
        <v>0</v>
      </c>
      <c r="G40" s="67">
        <f t="shared" si="7"/>
        <v>460</v>
      </c>
      <c r="H40" s="103">
        <f t="shared" si="8"/>
        <v>506.00000000000006</v>
      </c>
      <c r="I40" s="101">
        <v>23520</v>
      </c>
      <c r="J40" s="104">
        <f t="shared" si="9"/>
        <v>10819200</v>
      </c>
      <c r="K40" s="105">
        <f t="shared" si="10"/>
        <v>11468352</v>
      </c>
      <c r="L40" s="105">
        <f t="shared" si="11"/>
        <v>8655360</v>
      </c>
      <c r="M40" s="105">
        <f t="shared" si="12"/>
        <v>28500</v>
      </c>
      <c r="N40" s="105">
        <f t="shared" si="13"/>
        <v>1518000.0000000002</v>
      </c>
      <c r="O40" s="107" t="s">
        <v>30</v>
      </c>
      <c r="P40" s="5"/>
    </row>
    <row r="41" spans="1:16" s="6" customFormat="1" ht="13.5" x14ac:dyDescent="0.25">
      <c r="A41" s="101">
        <v>39</v>
      </c>
      <c r="B41" s="101">
        <v>1007</v>
      </c>
      <c r="C41" s="101">
        <v>10</v>
      </c>
      <c r="D41" s="101" t="s">
        <v>38</v>
      </c>
      <c r="E41" s="67">
        <v>629</v>
      </c>
      <c r="F41" s="67">
        <v>0</v>
      </c>
      <c r="G41" s="67">
        <f t="shared" si="7"/>
        <v>629</v>
      </c>
      <c r="H41" s="103">
        <f t="shared" si="8"/>
        <v>691.90000000000009</v>
      </c>
      <c r="I41" s="101">
        <v>23520</v>
      </c>
      <c r="J41" s="104">
        <f t="shared" si="9"/>
        <v>14794080</v>
      </c>
      <c r="K41" s="105">
        <f t="shared" si="10"/>
        <v>15681725</v>
      </c>
      <c r="L41" s="105">
        <f t="shared" si="11"/>
        <v>11835264</v>
      </c>
      <c r="M41" s="105">
        <f t="shared" si="12"/>
        <v>39000</v>
      </c>
      <c r="N41" s="105">
        <f t="shared" si="13"/>
        <v>2075700.0000000002</v>
      </c>
      <c r="O41" s="107" t="s">
        <v>30</v>
      </c>
      <c r="P41" s="5"/>
    </row>
    <row r="42" spans="1:16" s="6" customFormat="1" ht="13.5" x14ac:dyDescent="0.25">
      <c r="A42" s="101">
        <v>40</v>
      </c>
      <c r="B42" s="101">
        <v>1008</v>
      </c>
      <c r="C42" s="101">
        <v>10</v>
      </c>
      <c r="D42" s="101" t="s">
        <v>38</v>
      </c>
      <c r="E42" s="67">
        <v>631</v>
      </c>
      <c r="F42" s="67">
        <v>0</v>
      </c>
      <c r="G42" s="67">
        <f t="shared" si="7"/>
        <v>631</v>
      </c>
      <c r="H42" s="103">
        <f t="shared" si="8"/>
        <v>694.1</v>
      </c>
      <c r="I42" s="101">
        <v>23520</v>
      </c>
      <c r="J42" s="104">
        <f t="shared" si="9"/>
        <v>14841120</v>
      </c>
      <c r="K42" s="105">
        <f t="shared" si="10"/>
        <v>15731587</v>
      </c>
      <c r="L42" s="105">
        <f t="shared" si="11"/>
        <v>11872896</v>
      </c>
      <c r="M42" s="105">
        <f t="shared" si="12"/>
        <v>39500</v>
      </c>
      <c r="N42" s="105">
        <f t="shared" si="13"/>
        <v>2082300</v>
      </c>
      <c r="O42" s="107" t="s">
        <v>30</v>
      </c>
      <c r="P42" s="5"/>
    </row>
    <row r="43" spans="1:16" s="6" customFormat="1" ht="13.5" x14ac:dyDescent="0.25">
      <c r="A43" s="101">
        <v>41</v>
      </c>
      <c r="B43" s="101">
        <v>1101</v>
      </c>
      <c r="C43" s="101">
        <v>11</v>
      </c>
      <c r="D43" s="101" t="s">
        <v>38</v>
      </c>
      <c r="E43" s="67">
        <v>616</v>
      </c>
      <c r="F43" s="67">
        <v>78</v>
      </c>
      <c r="G43" s="67">
        <f t="shared" si="7"/>
        <v>694</v>
      </c>
      <c r="H43" s="103">
        <f t="shared" si="8"/>
        <v>763.40000000000009</v>
      </c>
      <c r="I43" s="101">
        <v>23600</v>
      </c>
      <c r="J43" s="104">
        <f t="shared" si="9"/>
        <v>16378400</v>
      </c>
      <c r="K43" s="105">
        <f t="shared" si="10"/>
        <v>17361104</v>
      </c>
      <c r="L43" s="105">
        <f t="shared" si="11"/>
        <v>13102720</v>
      </c>
      <c r="M43" s="105">
        <f t="shared" si="12"/>
        <v>43500</v>
      </c>
      <c r="N43" s="105">
        <f t="shared" si="13"/>
        <v>2290200.0000000005</v>
      </c>
      <c r="O43" s="107" t="s">
        <v>30</v>
      </c>
      <c r="P43" s="5"/>
    </row>
    <row r="44" spans="1:16" s="6" customFormat="1" ht="13.5" x14ac:dyDescent="0.25">
      <c r="A44" s="101">
        <v>42</v>
      </c>
      <c r="B44" s="101">
        <v>1102</v>
      </c>
      <c r="C44" s="101">
        <v>11</v>
      </c>
      <c r="D44" s="101" t="s">
        <v>38</v>
      </c>
      <c r="E44" s="67">
        <v>616</v>
      </c>
      <c r="F44" s="67">
        <v>78</v>
      </c>
      <c r="G44" s="67">
        <f t="shared" si="7"/>
        <v>694</v>
      </c>
      <c r="H44" s="103">
        <f t="shared" si="8"/>
        <v>763.40000000000009</v>
      </c>
      <c r="I44" s="101">
        <v>23600</v>
      </c>
      <c r="J44" s="104">
        <f t="shared" si="9"/>
        <v>16378400</v>
      </c>
      <c r="K44" s="105">
        <f t="shared" si="10"/>
        <v>17361104</v>
      </c>
      <c r="L44" s="105">
        <f t="shared" si="11"/>
        <v>13102720</v>
      </c>
      <c r="M44" s="105">
        <f t="shared" si="12"/>
        <v>43500</v>
      </c>
      <c r="N44" s="105">
        <f t="shared" si="13"/>
        <v>2290200.0000000005</v>
      </c>
      <c r="O44" s="107" t="s">
        <v>30</v>
      </c>
      <c r="P44" s="5"/>
    </row>
    <row r="45" spans="1:16" s="6" customFormat="1" ht="13.5" x14ac:dyDescent="0.25">
      <c r="A45" s="101">
        <v>43</v>
      </c>
      <c r="B45" s="101">
        <v>1103</v>
      </c>
      <c r="C45" s="101">
        <v>11</v>
      </c>
      <c r="D45" s="101" t="s">
        <v>39</v>
      </c>
      <c r="E45" s="67">
        <v>260</v>
      </c>
      <c r="F45" s="67">
        <v>0</v>
      </c>
      <c r="G45" s="67">
        <f t="shared" si="7"/>
        <v>260</v>
      </c>
      <c r="H45" s="103">
        <f t="shared" si="8"/>
        <v>286</v>
      </c>
      <c r="I45" s="101">
        <v>23600</v>
      </c>
      <c r="J45" s="104">
        <f t="shared" si="9"/>
        <v>6136000</v>
      </c>
      <c r="K45" s="105">
        <f t="shared" si="10"/>
        <v>6504160</v>
      </c>
      <c r="L45" s="105">
        <f t="shared" si="11"/>
        <v>4908800</v>
      </c>
      <c r="M45" s="105">
        <f t="shared" si="12"/>
        <v>16500</v>
      </c>
      <c r="N45" s="105">
        <f t="shared" si="13"/>
        <v>858000</v>
      </c>
      <c r="O45" s="107" t="s">
        <v>30</v>
      </c>
      <c r="P45" s="5"/>
    </row>
    <row r="46" spans="1:16" s="6" customFormat="1" ht="13.5" x14ac:dyDescent="0.25">
      <c r="A46" s="101">
        <v>44</v>
      </c>
      <c r="B46" s="101">
        <v>1104</v>
      </c>
      <c r="C46" s="101">
        <v>11</v>
      </c>
      <c r="D46" s="101" t="s">
        <v>40</v>
      </c>
      <c r="E46" s="67">
        <v>460</v>
      </c>
      <c r="F46" s="67">
        <v>0</v>
      </c>
      <c r="G46" s="67">
        <f t="shared" si="7"/>
        <v>460</v>
      </c>
      <c r="H46" s="103">
        <f t="shared" si="8"/>
        <v>506.00000000000006</v>
      </c>
      <c r="I46" s="101">
        <v>23600</v>
      </c>
      <c r="J46" s="104">
        <f t="shared" si="9"/>
        <v>10856000</v>
      </c>
      <c r="K46" s="105">
        <f t="shared" si="10"/>
        <v>11507360</v>
      </c>
      <c r="L46" s="105">
        <f t="shared" si="11"/>
        <v>8684800</v>
      </c>
      <c r="M46" s="105">
        <f t="shared" si="12"/>
        <v>29000</v>
      </c>
      <c r="N46" s="105">
        <f t="shared" si="13"/>
        <v>1518000.0000000002</v>
      </c>
      <c r="O46" s="107" t="s">
        <v>30</v>
      </c>
      <c r="P46" s="5"/>
    </row>
    <row r="47" spans="1:16" s="6" customFormat="1" ht="13.5" x14ac:dyDescent="0.25">
      <c r="A47" s="101">
        <v>45</v>
      </c>
      <c r="B47" s="101">
        <v>1105</v>
      </c>
      <c r="C47" s="101">
        <v>11</v>
      </c>
      <c r="D47" s="101" t="s">
        <v>38</v>
      </c>
      <c r="E47" s="67">
        <v>616</v>
      </c>
      <c r="F47" s="67">
        <v>78</v>
      </c>
      <c r="G47" s="67">
        <f t="shared" si="7"/>
        <v>694</v>
      </c>
      <c r="H47" s="103">
        <f t="shared" si="8"/>
        <v>763.40000000000009</v>
      </c>
      <c r="I47" s="101">
        <v>23600</v>
      </c>
      <c r="J47" s="104">
        <f t="shared" si="9"/>
        <v>16378400</v>
      </c>
      <c r="K47" s="105">
        <f t="shared" si="10"/>
        <v>17361104</v>
      </c>
      <c r="L47" s="105">
        <f t="shared" si="11"/>
        <v>13102720</v>
      </c>
      <c r="M47" s="105">
        <f t="shared" si="12"/>
        <v>43500</v>
      </c>
      <c r="N47" s="105">
        <f t="shared" si="13"/>
        <v>2290200.0000000005</v>
      </c>
      <c r="O47" s="107" t="s">
        <v>30</v>
      </c>
      <c r="P47" s="5"/>
    </row>
    <row r="48" spans="1:16" s="6" customFormat="1" ht="13.5" x14ac:dyDescent="0.25">
      <c r="A48" s="101">
        <v>46</v>
      </c>
      <c r="B48" s="101">
        <v>1106</v>
      </c>
      <c r="C48" s="101">
        <v>11</v>
      </c>
      <c r="D48" s="101" t="s">
        <v>38</v>
      </c>
      <c r="E48" s="67">
        <v>616</v>
      </c>
      <c r="F48" s="67">
        <v>78</v>
      </c>
      <c r="G48" s="67">
        <f t="shared" si="7"/>
        <v>694</v>
      </c>
      <c r="H48" s="103">
        <f t="shared" si="8"/>
        <v>763.40000000000009</v>
      </c>
      <c r="I48" s="101">
        <v>23600</v>
      </c>
      <c r="J48" s="104">
        <f t="shared" si="9"/>
        <v>16378400</v>
      </c>
      <c r="K48" s="105">
        <f t="shared" si="10"/>
        <v>17361104</v>
      </c>
      <c r="L48" s="105">
        <f t="shared" si="11"/>
        <v>13102720</v>
      </c>
      <c r="M48" s="105">
        <f t="shared" si="12"/>
        <v>43500</v>
      </c>
      <c r="N48" s="105">
        <f t="shared" si="13"/>
        <v>2290200.0000000005</v>
      </c>
      <c r="O48" s="107" t="s">
        <v>30</v>
      </c>
      <c r="P48" s="5"/>
    </row>
    <row r="49" spans="1:16" s="6" customFormat="1" ht="13.5" x14ac:dyDescent="0.25">
      <c r="A49" s="101">
        <v>47</v>
      </c>
      <c r="B49" s="101">
        <v>1107</v>
      </c>
      <c r="C49" s="101">
        <v>11</v>
      </c>
      <c r="D49" s="101" t="s">
        <v>38</v>
      </c>
      <c r="E49" s="67">
        <v>629</v>
      </c>
      <c r="F49" s="67">
        <v>0</v>
      </c>
      <c r="G49" s="67">
        <f t="shared" si="7"/>
        <v>629</v>
      </c>
      <c r="H49" s="103">
        <f t="shared" si="8"/>
        <v>691.90000000000009</v>
      </c>
      <c r="I49" s="101">
        <v>23600</v>
      </c>
      <c r="J49" s="104">
        <f t="shared" si="9"/>
        <v>14844400</v>
      </c>
      <c r="K49" s="105">
        <f t="shared" si="10"/>
        <v>15735064</v>
      </c>
      <c r="L49" s="105">
        <f t="shared" si="11"/>
        <v>11875520</v>
      </c>
      <c r="M49" s="105">
        <f t="shared" si="12"/>
        <v>39500</v>
      </c>
      <c r="N49" s="105">
        <f t="shared" si="13"/>
        <v>2075700.0000000002</v>
      </c>
      <c r="O49" s="107" t="s">
        <v>30</v>
      </c>
      <c r="P49" s="5"/>
    </row>
    <row r="50" spans="1:16" s="6" customFormat="1" ht="13.5" x14ac:dyDescent="0.25">
      <c r="A50" s="101">
        <v>48</v>
      </c>
      <c r="B50" s="101">
        <v>1108</v>
      </c>
      <c r="C50" s="101">
        <v>11</v>
      </c>
      <c r="D50" s="101" t="s">
        <v>38</v>
      </c>
      <c r="E50" s="67">
        <v>631</v>
      </c>
      <c r="F50" s="67">
        <v>0</v>
      </c>
      <c r="G50" s="67">
        <f t="shared" si="7"/>
        <v>631</v>
      </c>
      <c r="H50" s="103">
        <f t="shared" si="8"/>
        <v>694.1</v>
      </c>
      <c r="I50" s="101">
        <v>23600</v>
      </c>
      <c r="J50" s="104">
        <f t="shared" si="9"/>
        <v>14891600</v>
      </c>
      <c r="K50" s="105">
        <f t="shared" si="10"/>
        <v>15785096</v>
      </c>
      <c r="L50" s="105">
        <f t="shared" si="11"/>
        <v>11913280</v>
      </c>
      <c r="M50" s="105">
        <f t="shared" si="12"/>
        <v>39500</v>
      </c>
      <c r="N50" s="105">
        <f t="shared" si="13"/>
        <v>2082300</v>
      </c>
      <c r="O50" s="107" t="s">
        <v>30</v>
      </c>
      <c r="P50" s="5"/>
    </row>
    <row r="51" spans="1:16" s="6" customFormat="1" ht="13.5" x14ac:dyDescent="0.25">
      <c r="A51" s="101">
        <v>49</v>
      </c>
      <c r="B51" s="101">
        <v>1201</v>
      </c>
      <c r="C51" s="101">
        <v>12</v>
      </c>
      <c r="D51" s="101" t="s">
        <v>38</v>
      </c>
      <c r="E51" s="67">
        <v>616</v>
      </c>
      <c r="F51" s="67">
        <v>78</v>
      </c>
      <c r="G51" s="67">
        <f t="shared" si="7"/>
        <v>694</v>
      </c>
      <c r="H51" s="103">
        <f t="shared" si="8"/>
        <v>763.40000000000009</v>
      </c>
      <c r="I51" s="101">
        <v>23680</v>
      </c>
      <c r="J51" s="104">
        <f t="shared" si="9"/>
        <v>16433920</v>
      </c>
      <c r="K51" s="105">
        <f t="shared" si="10"/>
        <v>17419955</v>
      </c>
      <c r="L51" s="105">
        <f t="shared" si="11"/>
        <v>13147136</v>
      </c>
      <c r="M51" s="105">
        <f t="shared" si="12"/>
        <v>43500</v>
      </c>
      <c r="N51" s="105">
        <f t="shared" si="13"/>
        <v>2290200.0000000005</v>
      </c>
      <c r="O51" s="107" t="s">
        <v>30</v>
      </c>
      <c r="P51" s="5"/>
    </row>
    <row r="52" spans="1:16" s="6" customFormat="1" ht="13.5" x14ac:dyDescent="0.25">
      <c r="A52" s="101">
        <v>50</v>
      </c>
      <c r="B52" s="101">
        <v>1202</v>
      </c>
      <c r="C52" s="101">
        <v>12</v>
      </c>
      <c r="D52" s="101" t="s">
        <v>38</v>
      </c>
      <c r="E52" s="67">
        <v>616</v>
      </c>
      <c r="F52" s="67">
        <v>78</v>
      </c>
      <c r="G52" s="67">
        <f t="shared" si="7"/>
        <v>694</v>
      </c>
      <c r="H52" s="103">
        <f t="shared" si="8"/>
        <v>763.40000000000009</v>
      </c>
      <c r="I52" s="101">
        <v>23680</v>
      </c>
      <c r="J52" s="104">
        <f t="shared" si="9"/>
        <v>16433920</v>
      </c>
      <c r="K52" s="105">
        <f t="shared" si="10"/>
        <v>17419955</v>
      </c>
      <c r="L52" s="105">
        <f t="shared" si="11"/>
        <v>13147136</v>
      </c>
      <c r="M52" s="105">
        <f t="shared" si="12"/>
        <v>43500</v>
      </c>
      <c r="N52" s="105">
        <f t="shared" si="13"/>
        <v>2290200.0000000005</v>
      </c>
      <c r="O52" s="107" t="s">
        <v>30</v>
      </c>
      <c r="P52" s="5"/>
    </row>
    <row r="53" spans="1:16" s="6" customFormat="1" ht="13.5" x14ac:dyDescent="0.25">
      <c r="A53" s="101">
        <v>51</v>
      </c>
      <c r="B53" s="101">
        <v>1203</v>
      </c>
      <c r="C53" s="101">
        <v>12</v>
      </c>
      <c r="D53" s="101" t="s">
        <v>39</v>
      </c>
      <c r="E53" s="67">
        <v>260</v>
      </c>
      <c r="F53" s="67">
        <v>0</v>
      </c>
      <c r="G53" s="67">
        <f t="shared" si="7"/>
        <v>260</v>
      </c>
      <c r="H53" s="103">
        <f t="shared" si="8"/>
        <v>286</v>
      </c>
      <c r="I53" s="101">
        <v>23680</v>
      </c>
      <c r="J53" s="104">
        <f t="shared" si="9"/>
        <v>6156800</v>
      </c>
      <c r="K53" s="105">
        <f t="shared" si="10"/>
        <v>6526208</v>
      </c>
      <c r="L53" s="105">
        <f t="shared" si="11"/>
        <v>4925440</v>
      </c>
      <c r="M53" s="105">
        <f t="shared" si="12"/>
        <v>16500</v>
      </c>
      <c r="N53" s="105">
        <f t="shared" si="13"/>
        <v>858000</v>
      </c>
      <c r="O53" s="107" t="s">
        <v>30</v>
      </c>
      <c r="P53" s="5"/>
    </row>
    <row r="54" spans="1:16" s="6" customFormat="1" ht="13.5" x14ac:dyDescent="0.25">
      <c r="A54" s="101">
        <v>52</v>
      </c>
      <c r="B54" s="101">
        <v>1204</v>
      </c>
      <c r="C54" s="101">
        <v>12</v>
      </c>
      <c r="D54" s="101" t="s">
        <v>40</v>
      </c>
      <c r="E54" s="67">
        <v>460</v>
      </c>
      <c r="F54" s="67">
        <v>0</v>
      </c>
      <c r="G54" s="67">
        <f t="shared" si="7"/>
        <v>460</v>
      </c>
      <c r="H54" s="103">
        <f t="shared" si="8"/>
        <v>506.00000000000006</v>
      </c>
      <c r="I54" s="101">
        <v>23680</v>
      </c>
      <c r="J54" s="104">
        <f t="shared" si="9"/>
        <v>10892800</v>
      </c>
      <c r="K54" s="105">
        <f t="shared" si="10"/>
        <v>11546368</v>
      </c>
      <c r="L54" s="105">
        <f t="shared" si="11"/>
        <v>8714240</v>
      </c>
      <c r="M54" s="105">
        <f t="shared" si="12"/>
        <v>29000</v>
      </c>
      <c r="N54" s="105">
        <f t="shared" si="13"/>
        <v>1518000.0000000002</v>
      </c>
      <c r="O54" s="107" t="s">
        <v>30</v>
      </c>
      <c r="P54" s="5"/>
    </row>
    <row r="55" spans="1:16" s="6" customFormat="1" ht="13.5" x14ac:dyDescent="0.25">
      <c r="A55" s="101">
        <v>53</v>
      </c>
      <c r="B55" s="101">
        <v>1205</v>
      </c>
      <c r="C55" s="101">
        <v>12</v>
      </c>
      <c r="D55" s="101" t="s">
        <v>38</v>
      </c>
      <c r="E55" s="67">
        <v>616</v>
      </c>
      <c r="F55" s="67">
        <v>78</v>
      </c>
      <c r="G55" s="67">
        <f t="shared" si="7"/>
        <v>694</v>
      </c>
      <c r="H55" s="103">
        <f t="shared" si="8"/>
        <v>763.40000000000009</v>
      </c>
      <c r="I55" s="101">
        <v>23680</v>
      </c>
      <c r="J55" s="104">
        <f t="shared" si="9"/>
        <v>16433920</v>
      </c>
      <c r="K55" s="105">
        <f t="shared" si="10"/>
        <v>17419955</v>
      </c>
      <c r="L55" s="105">
        <f t="shared" si="11"/>
        <v>13147136</v>
      </c>
      <c r="M55" s="105">
        <f t="shared" si="12"/>
        <v>43500</v>
      </c>
      <c r="N55" s="105">
        <f t="shared" si="13"/>
        <v>2290200.0000000005</v>
      </c>
      <c r="O55" s="107" t="s">
        <v>30</v>
      </c>
      <c r="P55" s="5"/>
    </row>
    <row r="56" spans="1:16" s="6" customFormat="1" ht="13.5" x14ac:dyDescent="0.25">
      <c r="A56" s="101">
        <v>54</v>
      </c>
      <c r="B56" s="101">
        <v>1206</v>
      </c>
      <c r="C56" s="101">
        <v>12</v>
      </c>
      <c r="D56" s="101" t="s">
        <v>38</v>
      </c>
      <c r="E56" s="67">
        <v>616</v>
      </c>
      <c r="F56" s="67">
        <v>78</v>
      </c>
      <c r="G56" s="67">
        <f t="shared" si="7"/>
        <v>694</v>
      </c>
      <c r="H56" s="103">
        <f t="shared" si="8"/>
        <v>763.40000000000009</v>
      </c>
      <c r="I56" s="101">
        <v>23680</v>
      </c>
      <c r="J56" s="104">
        <f t="shared" si="9"/>
        <v>16433920</v>
      </c>
      <c r="K56" s="105">
        <f t="shared" si="10"/>
        <v>17419955</v>
      </c>
      <c r="L56" s="105">
        <f t="shared" si="11"/>
        <v>13147136</v>
      </c>
      <c r="M56" s="105">
        <f t="shared" si="12"/>
        <v>43500</v>
      </c>
      <c r="N56" s="105">
        <f t="shared" si="13"/>
        <v>2290200.0000000005</v>
      </c>
      <c r="O56" s="107" t="s">
        <v>30</v>
      </c>
      <c r="P56" s="5"/>
    </row>
    <row r="57" spans="1:16" s="6" customFormat="1" ht="13.5" x14ac:dyDescent="0.25">
      <c r="A57" s="101">
        <v>55</v>
      </c>
      <c r="B57" s="101">
        <v>1207</v>
      </c>
      <c r="C57" s="101">
        <v>12</v>
      </c>
      <c r="D57" s="101" t="s">
        <v>38</v>
      </c>
      <c r="E57" s="67">
        <v>629</v>
      </c>
      <c r="F57" s="67">
        <v>0</v>
      </c>
      <c r="G57" s="67">
        <f t="shared" si="7"/>
        <v>629</v>
      </c>
      <c r="H57" s="103">
        <f t="shared" si="8"/>
        <v>691.90000000000009</v>
      </c>
      <c r="I57" s="101">
        <v>23680</v>
      </c>
      <c r="J57" s="104">
        <f t="shared" si="9"/>
        <v>14894720</v>
      </c>
      <c r="K57" s="105">
        <f t="shared" si="10"/>
        <v>15788403</v>
      </c>
      <c r="L57" s="105">
        <f t="shared" si="11"/>
        <v>11915776</v>
      </c>
      <c r="M57" s="105">
        <f t="shared" si="12"/>
        <v>39500</v>
      </c>
      <c r="N57" s="105">
        <f t="shared" si="13"/>
        <v>2075700.0000000002</v>
      </c>
      <c r="O57" s="107" t="s">
        <v>30</v>
      </c>
      <c r="P57" s="5"/>
    </row>
    <row r="58" spans="1:16" s="6" customFormat="1" ht="13.5" x14ac:dyDescent="0.25">
      <c r="A58" s="101">
        <v>56</v>
      </c>
      <c r="B58" s="101">
        <v>1208</v>
      </c>
      <c r="C58" s="101">
        <v>12</v>
      </c>
      <c r="D58" s="101" t="s">
        <v>38</v>
      </c>
      <c r="E58" s="67">
        <v>631</v>
      </c>
      <c r="F58" s="67">
        <v>0</v>
      </c>
      <c r="G58" s="67">
        <f t="shared" si="7"/>
        <v>631</v>
      </c>
      <c r="H58" s="103">
        <f t="shared" si="8"/>
        <v>694.1</v>
      </c>
      <c r="I58" s="101">
        <v>23680</v>
      </c>
      <c r="J58" s="104">
        <f t="shared" si="9"/>
        <v>14942080</v>
      </c>
      <c r="K58" s="105">
        <f t="shared" si="10"/>
        <v>15838605</v>
      </c>
      <c r="L58" s="105">
        <f t="shared" si="11"/>
        <v>11953664</v>
      </c>
      <c r="M58" s="105">
        <f t="shared" si="12"/>
        <v>39500</v>
      </c>
      <c r="N58" s="105">
        <f t="shared" si="13"/>
        <v>2082300</v>
      </c>
      <c r="O58" s="107" t="s">
        <v>30</v>
      </c>
      <c r="P58" s="5"/>
    </row>
    <row r="59" spans="1:16" s="6" customFormat="1" ht="13.5" x14ac:dyDescent="0.25">
      <c r="A59" s="101">
        <v>57</v>
      </c>
      <c r="B59" s="101">
        <v>1301</v>
      </c>
      <c r="C59" s="101">
        <v>13</v>
      </c>
      <c r="D59" s="101" t="s">
        <v>38</v>
      </c>
      <c r="E59" s="67">
        <v>616</v>
      </c>
      <c r="F59" s="67">
        <v>78</v>
      </c>
      <c r="G59" s="67">
        <f t="shared" si="7"/>
        <v>694</v>
      </c>
      <c r="H59" s="103">
        <f t="shared" si="8"/>
        <v>763.40000000000009</v>
      </c>
      <c r="I59" s="101">
        <v>23760</v>
      </c>
      <c r="J59" s="104">
        <f t="shared" si="9"/>
        <v>16489440</v>
      </c>
      <c r="K59" s="105">
        <f t="shared" si="10"/>
        <v>17478806</v>
      </c>
      <c r="L59" s="105">
        <f t="shared" si="11"/>
        <v>13191552</v>
      </c>
      <c r="M59" s="105">
        <f t="shared" si="12"/>
        <v>43500</v>
      </c>
      <c r="N59" s="105">
        <f t="shared" si="13"/>
        <v>2290200.0000000005</v>
      </c>
      <c r="O59" s="107" t="s">
        <v>30</v>
      </c>
      <c r="P59" s="5"/>
    </row>
    <row r="60" spans="1:16" s="6" customFormat="1" ht="13.5" x14ac:dyDescent="0.25">
      <c r="A60" s="101">
        <v>58</v>
      </c>
      <c r="B60" s="101">
        <v>1302</v>
      </c>
      <c r="C60" s="101">
        <v>13</v>
      </c>
      <c r="D60" s="101" t="s">
        <v>38</v>
      </c>
      <c r="E60" s="67">
        <v>616</v>
      </c>
      <c r="F60" s="67">
        <v>78</v>
      </c>
      <c r="G60" s="67">
        <f t="shared" si="7"/>
        <v>694</v>
      </c>
      <c r="H60" s="103">
        <f t="shared" si="8"/>
        <v>763.40000000000009</v>
      </c>
      <c r="I60" s="101">
        <v>23760</v>
      </c>
      <c r="J60" s="104">
        <f t="shared" si="9"/>
        <v>16489440</v>
      </c>
      <c r="K60" s="105">
        <f t="shared" si="10"/>
        <v>17478806</v>
      </c>
      <c r="L60" s="105">
        <f t="shared" si="11"/>
        <v>13191552</v>
      </c>
      <c r="M60" s="105">
        <f t="shared" si="12"/>
        <v>43500</v>
      </c>
      <c r="N60" s="105">
        <f t="shared" si="13"/>
        <v>2290200.0000000005</v>
      </c>
      <c r="O60" s="107" t="s">
        <v>30</v>
      </c>
      <c r="P60" s="5"/>
    </row>
    <row r="61" spans="1:16" s="6" customFormat="1" ht="13.5" x14ac:dyDescent="0.25">
      <c r="A61" s="101">
        <v>59</v>
      </c>
      <c r="B61" s="101">
        <v>1303</v>
      </c>
      <c r="C61" s="101">
        <v>13</v>
      </c>
      <c r="D61" s="101" t="s">
        <v>39</v>
      </c>
      <c r="E61" s="67">
        <v>260</v>
      </c>
      <c r="F61" s="67">
        <v>0</v>
      </c>
      <c r="G61" s="67">
        <f t="shared" si="7"/>
        <v>260</v>
      </c>
      <c r="H61" s="103">
        <f t="shared" si="8"/>
        <v>286</v>
      </c>
      <c r="I61" s="101">
        <v>23760</v>
      </c>
      <c r="J61" s="104">
        <f t="shared" si="9"/>
        <v>6177600</v>
      </c>
      <c r="K61" s="105">
        <f t="shared" si="10"/>
        <v>6548256</v>
      </c>
      <c r="L61" s="105">
        <f t="shared" si="11"/>
        <v>4942080</v>
      </c>
      <c r="M61" s="105">
        <f t="shared" si="12"/>
        <v>16500</v>
      </c>
      <c r="N61" s="105">
        <f t="shared" si="13"/>
        <v>858000</v>
      </c>
      <c r="O61" s="107" t="s">
        <v>30</v>
      </c>
      <c r="P61" s="5"/>
    </row>
    <row r="62" spans="1:16" s="6" customFormat="1" ht="13.5" x14ac:dyDescent="0.25">
      <c r="A62" s="101">
        <v>60</v>
      </c>
      <c r="B62" s="101">
        <v>1304</v>
      </c>
      <c r="C62" s="101">
        <v>13</v>
      </c>
      <c r="D62" s="101" t="s">
        <v>40</v>
      </c>
      <c r="E62" s="67">
        <v>460</v>
      </c>
      <c r="F62" s="67">
        <v>0</v>
      </c>
      <c r="G62" s="67">
        <f t="shared" si="7"/>
        <v>460</v>
      </c>
      <c r="H62" s="103">
        <f t="shared" si="8"/>
        <v>506.00000000000006</v>
      </c>
      <c r="I62" s="101">
        <v>23760</v>
      </c>
      <c r="J62" s="104">
        <f t="shared" si="9"/>
        <v>10929600</v>
      </c>
      <c r="K62" s="105">
        <f t="shared" si="10"/>
        <v>11585376</v>
      </c>
      <c r="L62" s="105">
        <f t="shared" si="11"/>
        <v>8743680</v>
      </c>
      <c r="M62" s="105">
        <f t="shared" si="12"/>
        <v>29000</v>
      </c>
      <c r="N62" s="105">
        <f t="shared" si="13"/>
        <v>1518000.0000000002</v>
      </c>
      <c r="O62" s="107" t="s">
        <v>30</v>
      </c>
      <c r="P62" s="5"/>
    </row>
    <row r="63" spans="1:16" s="6" customFormat="1" ht="13.5" x14ac:dyDescent="0.25">
      <c r="A63" s="101">
        <v>61</v>
      </c>
      <c r="B63" s="101">
        <v>1305</v>
      </c>
      <c r="C63" s="101">
        <v>13</v>
      </c>
      <c r="D63" s="101" t="s">
        <v>38</v>
      </c>
      <c r="E63" s="67">
        <v>616</v>
      </c>
      <c r="F63" s="67">
        <v>78</v>
      </c>
      <c r="G63" s="67">
        <f t="shared" si="7"/>
        <v>694</v>
      </c>
      <c r="H63" s="103">
        <f t="shared" si="8"/>
        <v>763.40000000000009</v>
      </c>
      <c r="I63" s="101">
        <v>23760</v>
      </c>
      <c r="J63" s="104">
        <f t="shared" si="9"/>
        <v>16489440</v>
      </c>
      <c r="K63" s="105">
        <f t="shared" si="10"/>
        <v>17478806</v>
      </c>
      <c r="L63" s="105">
        <f t="shared" si="11"/>
        <v>13191552</v>
      </c>
      <c r="M63" s="105">
        <f t="shared" si="12"/>
        <v>43500</v>
      </c>
      <c r="N63" s="105">
        <f t="shared" si="13"/>
        <v>2290200.0000000005</v>
      </c>
      <c r="O63" s="107" t="s">
        <v>30</v>
      </c>
      <c r="P63" s="5"/>
    </row>
    <row r="64" spans="1:16" s="6" customFormat="1" ht="13.5" x14ac:dyDescent="0.25">
      <c r="A64" s="101">
        <v>62</v>
      </c>
      <c r="B64" s="101">
        <v>1306</v>
      </c>
      <c r="C64" s="101">
        <v>13</v>
      </c>
      <c r="D64" s="101" t="s">
        <v>38</v>
      </c>
      <c r="E64" s="67">
        <v>616</v>
      </c>
      <c r="F64" s="67">
        <v>78</v>
      </c>
      <c r="G64" s="67">
        <f t="shared" si="7"/>
        <v>694</v>
      </c>
      <c r="H64" s="103">
        <f t="shared" si="8"/>
        <v>763.40000000000009</v>
      </c>
      <c r="I64" s="101">
        <v>23760</v>
      </c>
      <c r="J64" s="104">
        <f t="shared" si="9"/>
        <v>16489440</v>
      </c>
      <c r="K64" s="105">
        <f t="shared" si="10"/>
        <v>17478806</v>
      </c>
      <c r="L64" s="105">
        <f t="shared" si="11"/>
        <v>13191552</v>
      </c>
      <c r="M64" s="105">
        <f t="shared" si="12"/>
        <v>43500</v>
      </c>
      <c r="N64" s="105">
        <f t="shared" si="13"/>
        <v>2290200.0000000005</v>
      </c>
      <c r="O64" s="107" t="s">
        <v>30</v>
      </c>
      <c r="P64" s="5"/>
    </row>
    <row r="65" spans="1:16" s="6" customFormat="1" ht="13.5" x14ac:dyDescent="0.25">
      <c r="A65" s="101">
        <v>63</v>
      </c>
      <c r="B65" s="101">
        <v>1307</v>
      </c>
      <c r="C65" s="101">
        <v>13</v>
      </c>
      <c r="D65" s="101" t="s">
        <v>38</v>
      </c>
      <c r="E65" s="67">
        <v>629</v>
      </c>
      <c r="F65" s="67">
        <v>0</v>
      </c>
      <c r="G65" s="67">
        <f t="shared" si="7"/>
        <v>629</v>
      </c>
      <c r="H65" s="103">
        <f t="shared" si="8"/>
        <v>691.90000000000009</v>
      </c>
      <c r="I65" s="101">
        <v>23760</v>
      </c>
      <c r="J65" s="104">
        <f t="shared" si="9"/>
        <v>14945040</v>
      </c>
      <c r="K65" s="105">
        <f t="shared" si="10"/>
        <v>15841742</v>
      </c>
      <c r="L65" s="105">
        <f t="shared" si="11"/>
        <v>11956032</v>
      </c>
      <c r="M65" s="105">
        <f t="shared" si="12"/>
        <v>39500</v>
      </c>
      <c r="N65" s="105">
        <f t="shared" si="13"/>
        <v>2075700.0000000002</v>
      </c>
      <c r="O65" s="107" t="s">
        <v>30</v>
      </c>
      <c r="P65" s="5"/>
    </row>
    <row r="66" spans="1:16" s="6" customFormat="1" ht="13.5" x14ac:dyDescent="0.25">
      <c r="A66" s="101">
        <v>64</v>
      </c>
      <c r="B66" s="101">
        <v>1308</v>
      </c>
      <c r="C66" s="101">
        <v>13</v>
      </c>
      <c r="D66" s="101" t="s">
        <v>38</v>
      </c>
      <c r="E66" s="67">
        <v>631</v>
      </c>
      <c r="F66" s="67">
        <v>0</v>
      </c>
      <c r="G66" s="67">
        <f t="shared" si="7"/>
        <v>631</v>
      </c>
      <c r="H66" s="103">
        <f t="shared" si="8"/>
        <v>694.1</v>
      </c>
      <c r="I66" s="101">
        <v>23760</v>
      </c>
      <c r="J66" s="104">
        <f t="shared" si="9"/>
        <v>14992560</v>
      </c>
      <c r="K66" s="105">
        <f t="shared" si="10"/>
        <v>15892114</v>
      </c>
      <c r="L66" s="105">
        <f t="shared" si="11"/>
        <v>11994048</v>
      </c>
      <c r="M66" s="105">
        <f t="shared" si="12"/>
        <v>39500</v>
      </c>
      <c r="N66" s="105">
        <f t="shared" si="13"/>
        <v>2082300</v>
      </c>
      <c r="O66" s="107" t="s">
        <v>30</v>
      </c>
      <c r="P66" s="5"/>
    </row>
    <row r="67" spans="1:16" s="6" customFormat="1" ht="13.5" x14ac:dyDescent="0.25">
      <c r="A67" s="101">
        <v>65</v>
      </c>
      <c r="B67" s="101">
        <v>1401</v>
      </c>
      <c r="C67" s="101">
        <v>14</v>
      </c>
      <c r="D67" s="101" t="s">
        <v>38</v>
      </c>
      <c r="E67" s="67">
        <v>616</v>
      </c>
      <c r="F67" s="67">
        <v>78</v>
      </c>
      <c r="G67" s="67">
        <f t="shared" si="7"/>
        <v>694</v>
      </c>
      <c r="H67" s="103">
        <f t="shared" si="8"/>
        <v>763.40000000000009</v>
      </c>
      <c r="I67" s="101">
        <v>23840</v>
      </c>
      <c r="J67" s="104">
        <f t="shared" si="9"/>
        <v>16544960</v>
      </c>
      <c r="K67" s="105">
        <f t="shared" si="10"/>
        <v>17537658</v>
      </c>
      <c r="L67" s="105">
        <f t="shared" si="11"/>
        <v>13235968</v>
      </c>
      <c r="M67" s="105">
        <f t="shared" si="12"/>
        <v>44000</v>
      </c>
      <c r="N67" s="105">
        <f t="shared" si="13"/>
        <v>2290200.0000000005</v>
      </c>
      <c r="O67" s="107" t="s">
        <v>30</v>
      </c>
      <c r="P67" s="5"/>
    </row>
    <row r="68" spans="1:16" s="6" customFormat="1" ht="13.5" x14ac:dyDescent="0.25">
      <c r="A68" s="101">
        <v>66</v>
      </c>
      <c r="B68" s="101">
        <v>1402</v>
      </c>
      <c r="C68" s="101">
        <v>14</v>
      </c>
      <c r="D68" s="101" t="s">
        <v>38</v>
      </c>
      <c r="E68" s="67">
        <v>616</v>
      </c>
      <c r="F68" s="67">
        <v>78</v>
      </c>
      <c r="G68" s="67">
        <f t="shared" si="7"/>
        <v>694</v>
      </c>
      <c r="H68" s="103">
        <f t="shared" si="8"/>
        <v>763.40000000000009</v>
      </c>
      <c r="I68" s="101">
        <v>23840</v>
      </c>
      <c r="J68" s="104">
        <f t="shared" si="9"/>
        <v>16544960</v>
      </c>
      <c r="K68" s="105">
        <f t="shared" si="10"/>
        <v>17537658</v>
      </c>
      <c r="L68" s="105">
        <f t="shared" si="11"/>
        <v>13235968</v>
      </c>
      <c r="M68" s="105">
        <f t="shared" si="12"/>
        <v>44000</v>
      </c>
      <c r="N68" s="105">
        <f t="shared" si="13"/>
        <v>2290200.0000000005</v>
      </c>
      <c r="O68" s="107" t="s">
        <v>30</v>
      </c>
      <c r="P68" s="5"/>
    </row>
    <row r="69" spans="1:16" s="6" customFormat="1" ht="13.5" x14ac:dyDescent="0.25">
      <c r="A69" s="101">
        <v>67</v>
      </c>
      <c r="B69" s="101">
        <v>1403</v>
      </c>
      <c r="C69" s="101">
        <v>14</v>
      </c>
      <c r="D69" s="101" t="s">
        <v>39</v>
      </c>
      <c r="E69" s="67">
        <v>260</v>
      </c>
      <c r="F69" s="67">
        <v>0</v>
      </c>
      <c r="G69" s="67">
        <f t="shared" si="7"/>
        <v>260</v>
      </c>
      <c r="H69" s="103">
        <f t="shared" si="8"/>
        <v>286</v>
      </c>
      <c r="I69" s="101">
        <v>23840</v>
      </c>
      <c r="J69" s="104">
        <f t="shared" si="9"/>
        <v>6198400</v>
      </c>
      <c r="K69" s="105">
        <f t="shared" si="10"/>
        <v>6570304</v>
      </c>
      <c r="L69" s="105">
        <f t="shared" si="11"/>
        <v>4958720</v>
      </c>
      <c r="M69" s="105">
        <f t="shared" si="12"/>
        <v>16500</v>
      </c>
      <c r="N69" s="105">
        <f t="shared" si="13"/>
        <v>858000</v>
      </c>
      <c r="O69" s="107" t="s">
        <v>30</v>
      </c>
      <c r="P69" s="5"/>
    </row>
    <row r="70" spans="1:16" s="6" customFormat="1" ht="13.5" x14ac:dyDescent="0.25">
      <c r="A70" s="101">
        <v>68</v>
      </c>
      <c r="B70" s="101">
        <v>1404</v>
      </c>
      <c r="C70" s="101">
        <v>14</v>
      </c>
      <c r="D70" s="101" t="s">
        <v>40</v>
      </c>
      <c r="E70" s="67">
        <v>460</v>
      </c>
      <c r="F70" s="67">
        <v>0</v>
      </c>
      <c r="G70" s="67">
        <f t="shared" si="7"/>
        <v>460</v>
      </c>
      <c r="H70" s="103">
        <f t="shared" si="8"/>
        <v>506.00000000000006</v>
      </c>
      <c r="I70" s="101">
        <v>23840</v>
      </c>
      <c r="J70" s="104">
        <f t="shared" si="9"/>
        <v>10966400</v>
      </c>
      <c r="K70" s="105">
        <f t="shared" si="10"/>
        <v>11624384</v>
      </c>
      <c r="L70" s="105">
        <f t="shared" si="11"/>
        <v>8773120</v>
      </c>
      <c r="M70" s="105">
        <f t="shared" si="12"/>
        <v>29000</v>
      </c>
      <c r="N70" s="105">
        <f t="shared" si="13"/>
        <v>1518000.0000000002</v>
      </c>
      <c r="O70" s="107" t="s">
        <v>30</v>
      </c>
      <c r="P70" s="5"/>
    </row>
    <row r="71" spans="1:16" s="6" customFormat="1" ht="13.5" x14ac:dyDescent="0.25">
      <c r="A71" s="101">
        <v>69</v>
      </c>
      <c r="B71" s="101">
        <v>1405</v>
      </c>
      <c r="C71" s="101">
        <v>14</v>
      </c>
      <c r="D71" s="101" t="s">
        <v>38</v>
      </c>
      <c r="E71" s="67">
        <v>616</v>
      </c>
      <c r="F71" s="67">
        <v>78</v>
      </c>
      <c r="G71" s="67">
        <f t="shared" si="7"/>
        <v>694</v>
      </c>
      <c r="H71" s="103">
        <f t="shared" si="8"/>
        <v>763.40000000000009</v>
      </c>
      <c r="I71" s="101">
        <v>23840</v>
      </c>
      <c r="J71" s="104">
        <f t="shared" si="9"/>
        <v>16544960</v>
      </c>
      <c r="K71" s="105">
        <f t="shared" si="10"/>
        <v>17537658</v>
      </c>
      <c r="L71" s="105">
        <f t="shared" si="11"/>
        <v>13235968</v>
      </c>
      <c r="M71" s="105">
        <f t="shared" si="12"/>
        <v>44000</v>
      </c>
      <c r="N71" s="105">
        <f t="shared" si="13"/>
        <v>2290200.0000000005</v>
      </c>
      <c r="O71" s="107" t="s">
        <v>30</v>
      </c>
      <c r="P71" s="5"/>
    </row>
    <row r="72" spans="1:16" s="6" customFormat="1" ht="13.5" x14ac:dyDescent="0.25">
      <c r="A72" s="101">
        <v>70</v>
      </c>
      <c r="B72" s="101">
        <v>1406</v>
      </c>
      <c r="C72" s="101">
        <v>14</v>
      </c>
      <c r="D72" s="101" t="s">
        <v>38</v>
      </c>
      <c r="E72" s="67">
        <v>616</v>
      </c>
      <c r="F72" s="67">
        <v>78</v>
      </c>
      <c r="G72" s="67">
        <f t="shared" si="7"/>
        <v>694</v>
      </c>
      <c r="H72" s="103">
        <f t="shared" si="8"/>
        <v>763.40000000000009</v>
      </c>
      <c r="I72" s="101">
        <v>23840</v>
      </c>
      <c r="J72" s="104">
        <f t="shared" si="9"/>
        <v>16544960</v>
      </c>
      <c r="K72" s="105">
        <f t="shared" si="10"/>
        <v>17537658</v>
      </c>
      <c r="L72" s="105">
        <f t="shared" si="11"/>
        <v>13235968</v>
      </c>
      <c r="M72" s="105">
        <f t="shared" si="12"/>
        <v>44000</v>
      </c>
      <c r="N72" s="105">
        <f t="shared" si="13"/>
        <v>2290200.0000000005</v>
      </c>
      <c r="O72" s="107" t="s">
        <v>30</v>
      </c>
      <c r="P72" s="5"/>
    </row>
    <row r="73" spans="1:16" s="6" customFormat="1" ht="13.5" x14ac:dyDescent="0.25">
      <c r="A73" s="101">
        <v>71</v>
      </c>
      <c r="B73" s="101">
        <v>1407</v>
      </c>
      <c r="C73" s="101">
        <v>14</v>
      </c>
      <c r="D73" s="101" t="s">
        <v>38</v>
      </c>
      <c r="E73" s="67">
        <v>629</v>
      </c>
      <c r="F73" s="67">
        <v>0</v>
      </c>
      <c r="G73" s="67">
        <f t="shared" si="7"/>
        <v>629</v>
      </c>
      <c r="H73" s="103">
        <f t="shared" si="8"/>
        <v>691.90000000000009</v>
      </c>
      <c r="I73" s="101">
        <v>23840</v>
      </c>
      <c r="J73" s="104">
        <f t="shared" si="9"/>
        <v>14995360</v>
      </c>
      <c r="K73" s="105">
        <f t="shared" si="10"/>
        <v>15895082</v>
      </c>
      <c r="L73" s="105">
        <f t="shared" si="11"/>
        <v>11996288</v>
      </c>
      <c r="M73" s="105">
        <f t="shared" si="12"/>
        <v>39500</v>
      </c>
      <c r="N73" s="105">
        <f t="shared" si="13"/>
        <v>2075700.0000000002</v>
      </c>
      <c r="O73" s="107" t="s">
        <v>30</v>
      </c>
      <c r="P73" s="5"/>
    </row>
    <row r="74" spans="1:16" s="6" customFormat="1" ht="13.5" x14ac:dyDescent="0.25">
      <c r="A74" s="101">
        <v>72</v>
      </c>
      <c r="B74" s="101">
        <v>1408</v>
      </c>
      <c r="C74" s="101">
        <v>14</v>
      </c>
      <c r="D74" s="101" t="s">
        <v>38</v>
      </c>
      <c r="E74" s="67">
        <v>631</v>
      </c>
      <c r="F74" s="67">
        <v>0</v>
      </c>
      <c r="G74" s="67">
        <f t="shared" si="7"/>
        <v>631</v>
      </c>
      <c r="H74" s="103">
        <f t="shared" si="8"/>
        <v>694.1</v>
      </c>
      <c r="I74" s="101">
        <v>23840</v>
      </c>
      <c r="J74" s="104">
        <f t="shared" si="9"/>
        <v>15043040</v>
      </c>
      <c r="K74" s="105">
        <f t="shared" si="10"/>
        <v>15945622</v>
      </c>
      <c r="L74" s="105">
        <f t="shared" si="11"/>
        <v>12034432</v>
      </c>
      <c r="M74" s="105">
        <f t="shared" si="12"/>
        <v>40000</v>
      </c>
      <c r="N74" s="105">
        <f t="shared" si="13"/>
        <v>2082300</v>
      </c>
      <c r="O74" s="107" t="s">
        <v>30</v>
      </c>
      <c r="P74" s="5"/>
    </row>
    <row r="75" spans="1:16" s="6" customFormat="1" ht="13.5" x14ac:dyDescent="0.25">
      <c r="A75" s="101">
        <v>73</v>
      </c>
      <c r="B75" s="101">
        <v>1501</v>
      </c>
      <c r="C75" s="101">
        <v>15</v>
      </c>
      <c r="D75" s="101" t="s">
        <v>38</v>
      </c>
      <c r="E75" s="67">
        <v>616</v>
      </c>
      <c r="F75" s="67">
        <v>78</v>
      </c>
      <c r="G75" s="67">
        <f t="shared" si="7"/>
        <v>694</v>
      </c>
      <c r="H75" s="103">
        <f t="shared" si="8"/>
        <v>763.40000000000009</v>
      </c>
      <c r="I75" s="101">
        <v>23920</v>
      </c>
      <c r="J75" s="104">
        <f t="shared" si="9"/>
        <v>16600480</v>
      </c>
      <c r="K75" s="105">
        <f t="shared" si="10"/>
        <v>17596509</v>
      </c>
      <c r="L75" s="105">
        <f t="shared" si="11"/>
        <v>13280384</v>
      </c>
      <c r="M75" s="105">
        <f t="shared" si="12"/>
        <v>44000</v>
      </c>
      <c r="N75" s="105">
        <f t="shared" si="13"/>
        <v>2290200.0000000005</v>
      </c>
      <c r="O75" s="107" t="s">
        <v>30</v>
      </c>
      <c r="P75" s="5"/>
    </row>
    <row r="76" spans="1:16" s="6" customFormat="1" ht="13.5" x14ac:dyDescent="0.25">
      <c r="A76" s="101">
        <v>74</v>
      </c>
      <c r="B76" s="101">
        <v>1502</v>
      </c>
      <c r="C76" s="101">
        <v>15</v>
      </c>
      <c r="D76" s="101" t="s">
        <v>38</v>
      </c>
      <c r="E76" s="67">
        <v>616</v>
      </c>
      <c r="F76" s="67">
        <v>78</v>
      </c>
      <c r="G76" s="67">
        <f t="shared" si="7"/>
        <v>694</v>
      </c>
      <c r="H76" s="103">
        <f t="shared" si="8"/>
        <v>763.40000000000009</v>
      </c>
      <c r="I76" s="101">
        <v>23920</v>
      </c>
      <c r="J76" s="104">
        <f t="shared" si="9"/>
        <v>16600480</v>
      </c>
      <c r="K76" s="105">
        <f t="shared" si="10"/>
        <v>17596509</v>
      </c>
      <c r="L76" s="105">
        <f t="shared" si="11"/>
        <v>13280384</v>
      </c>
      <c r="M76" s="105">
        <f t="shared" si="12"/>
        <v>44000</v>
      </c>
      <c r="N76" s="105">
        <f t="shared" si="13"/>
        <v>2290200.0000000005</v>
      </c>
      <c r="O76" s="107" t="s">
        <v>30</v>
      </c>
      <c r="P76" s="5"/>
    </row>
    <row r="77" spans="1:16" s="6" customFormat="1" ht="13.5" x14ac:dyDescent="0.25">
      <c r="A77" s="101">
        <v>75</v>
      </c>
      <c r="B77" s="101">
        <v>1503</v>
      </c>
      <c r="C77" s="101">
        <v>15</v>
      </c>
      <c r="D77" s="101" t="s">
        <v>39</v>
      </c>
      <c r="E77" s="67">
        <v>260</v>
      </c>
      <c r="F77" s="67">
        <v>0</v>
      </c>
      <c r="G77" s="67">
        <f t="shared" si="7"/>
        <v>260</v>
      </c>
      <c r="H77" s="103">
        <f t="shared" si="8"/>
        <v>286</v>
      </c>
      <c r="I77" s="101">
        <v>23920</v>
      </c>
      <c r="J77" s="104">
        <f t="shared" si="9"/>
        <v>6219200</v>
      </c>
      <c r="K77" s="105">
        <f t="shared" si="10"/>
        <v>6592352</v>
      </c>
      <c r="L77" s="105">
        <f t="shared" si="11"/>
        <v>4975360</v>
      </c>
      <c r="M77" s="105">
        <f t="shared" si="12"/>
        <v>16500</v>
      </c>
      <c r="N77" s="105">
        <f t="shared" si="13"/>
        <v>858000</v>
      </c>
      <c r="O77" s="107" t="s">
        <v>30</v>
      </c>
      <c r="P77" s="5"/>
    </row>
    <row r="78" spans="1:16" s="6" customFormat="1" ht="13.5" x14ac:dyDescent="0.25">
      <c r="A78" s="101">
        <v>76</v>
      </c>
      <c r="B78" s="101">
        <v>1504</v>
      </c>
      <c r="C78" s="101">
        <v>15</v>
      </c>
      <c r="D78" s="101" t="s">
        <v>40</v>
      </c>
      <c r="E78" s="67">
        <v>460</v>
      </c>
      <c r="F78" s="67">
        <v>0</v>
      </c>
      <c r="G78" s="67">
        <f t="shared" si="7"/>
        <v>460</v>
      </c>
      <c r="H78" s="103">
        <f t="shared" si="8"/>
        <v>506.00000000000006</v>
      </c>
      <c r="I78" s="101">
        <v>23920</v>
      </c>
      <c r="J78" s="104">
        <f t="shared" si="9"/>
        <v>11003200</v>
      </c>
      <c r="K78" s="105">
        <f t="shared" si="10"/>
        <v>11663392</v>
      </c>
      <c r="L78" s="105">
        <f t="shared" si="11"/>
        <v>8802560</v>
      </c>
      <c r="M78" s="105">
        <f t="shared" si="12"/>
        <v>29000</v>
      </c>
      <c r="N78" s="105">
        <f t="shared" si="13"/>
        <v>1518000.0000000002</v>
      </c>
      <c r="O78" s="107" t="s">
        <v>30</v>
      </c>
      <c r="P78" s="5"/>
    </row>
    <row r="79" spans="1:16" s="6" customFormat="1" ht="13.5" x14ac:dyDescent="0.25">
      <c r="A79" s="101">
        <v>77</v>
      </c>
      <c r="B79" s="101">
        <v>1505</v>
      </c>
      <c r="C79" s="101">
        <v>15</v>
      </c>
      <c r="D79" s="101" t="s">
        <v>38</v>
      </c>
      <c r="E79" s="67">
        <v>616</v>
      </c>
      <c r="F79" s="67">
        <v>78</v>
      </c>
      <c r="G79" s="67">
        <f t="shared" si="7"/>
        <v>694</v>
      </c>
      <c r="H79" s="103">
        <f t="shared" si="8"/>
        <v>763.40000000000009</v>
      </c>
      <c r="I79" s="101">
        <v>23920</v>
      </c>
      <c r="J79" s="104">
        <f t="shared" si="9"/>
        <v>16600480</v>
      </c>
      <c r="K79" s="105">
        <f t="shared" si="10"/>
        <v>17596509</v>
      </c>
      <c r="L79" s="105">
        <f t="shared" si="11"/>
        <v>13280384</v>
      </c>
      <c r="M79" s="105">
        <f t="shared" si="12"/>
        <v>44000</v>
      </c>
      <c r="N79" s="105">
        <f t="shared" si="13"/>
        <v>2290200.0000000005</v>
      </c>
      <c r="O79" s="107" t="s">
        <v>30</v>
      </c>
      <c r="P79" s="5"/>
    </row>
    <row r="80" spans="1:16" s="6" customFormat="1" ht="13.5" x14ac:dyDescent="0.25">
      <c r="A80" s="101">
        <v>78</v>
      </c>
      <c r="B80" s="101">
        <v>1506</v>
      </c>
      <c r="C80" s="101">
        <v>15</v>
      </c>
      <c r="D80" s="101" t="s">
        <v>38</v>
      </c>
      <c r="E80" s="67">
        <v>616</v>
      </c>
      <c r="F80" s="67">
        <v>78</v>
      </c>
      <c r="G80" s="67">
        <f t="shared" si="7"/>
        <v>694</v>
      </c>
      <c r="H80" s="103">
        <f t="shared" si="8"/>
        <v>763.40000000000009</v>
      </c>
      <c r="I80" s="101">
        <v>23920</v>
      </c>
      <c r="J80" s="104">
        <f t="shared" si="9"/>
        <v>16600480</v>
      </c>
      <c r="K80" s="105">
        <f t="shared" si="10"/>
        <v>17596509</v>
      </c>
      <c r="L80" s="105">
        <f t="shared" si="11"/>
        <v>13280384</v>
      </c>
      <c r="M80" s="105">
        <f t="shared" si="12"/>
        <v>44000</v>
      </c>
      <c r="N80" s="105">
        <f t="shared" si="13"/>
        <v>2290200.0000000005</v>
      </c>
      <c r="O80" s="107" t="s">
        <v>30</v>
      </c>
      <c r="P80" s="5"/>
    </row>
    <row r="81" spans="1:16" s="6" customFormat="1" ht="13.5" x14ac:dyDescent="0.25">
      <c r="A81" s="101">
        <v>79</v>
      </c>
      <c r="B81" s="101">
        <v>1507</v>
      </c>
      <c r="C81" s="101">
        <v>15</v>
      </c>
      <c r="D81" s="101" t="s">
        <v>38</v>
      </c>
      <c r="E81" s="67">
        <v>629</v>
      </c>
      <c r="F81" s="67">
        <v>0</v>
      </c>
      <c r="G81" s="67">
        <f t="shared" si="7"/>
        <v>629</v>
      </c>
      <c r="H81" s="103">
        <f t="shared" si="8"/>
        <v>691.90000000000009</v>
      </c>
      <c r="I81" s="101">
        <v>23920</v>
      </c>
      <c r="J81" s="104">
        <f t="shared" si="9"/>
        <v>15045680</v>
      </c>
      <c r="K81" s="105">
        <f t="shared" si="10"/>
        <v>15948421</v>
      </c>
      <c r="L81" s="105">
        <f t="shared" si="11"/>
        <v>12036544</v>
      </c>
      <c r="M81" s="105">
        <f t="shared" si="12"/>
        <v>40000</v>
      </c>
      <c r="N81" s="105">
        <f t="shared" si="13"/>
        <v>2075700.0000000002</v>
      </c>
      <c r="O81" s="107" t="s">
        <v>30</v>
      </c>
      <c r="P81" s="5"/>
    </row>
    <row r="82" spans="1:16" s="6" customFormat="1" ht="13.5" x14ac:dyDescent="0.25">
      <c r="A82" s="101">
        <v>80</v>
      </c>
      <c r="B82" s="101">
        <v>1508</v>
      </c>
      <c r="C82" s="101">
        <v>15</v>
      </c>
      <c r="D82" s="101" t="s">
        <v>38</v>
      </c>
      <c r="E82" s="67">
        <v>631</v>
      </c>
      <c r="F82" s="67">
        <v>0</v>
      </c>
      <c r="G82" s="67">
        <f t="shared" si="7"/>
        <v>631</v>
      </c>
      <c r="H82" s="103">
        <f t="shared" si="8"/>
        <v>694.1</v>
      </c>
      <c r="I82" s="101">
        <v>23920</v>
      </c>
      <c r="J82" s="104">
        <f t="shared" si="9"/>
        <v>15093520</v>
      </c>
      <c r="K82" s="105">
        <f t="shared" si="10"/>
        <v>15999131</v>
      </c>
      <c r="L82" s="105">
        <f t="shared" si="11"/>
        <v>12074816</v>
      </c>
      <c r="M82" s="105">
        <f t="shared" si="12"/>
        <v>40000</v>
      </c>
      <c r="N82" s="105">
        <f t="shared" si="13"/>
        <v>2082300</v>
      </c>
      <c r="O82" s="107" t="s">
        <v>30</v>
      </c>
      <c r="P82" s="5"/>
    </row>
    <row r="83" spans="1:16" s="6" customFormat="1" ht="13.5" x14ac:dyDescent="0.25">
      <c r="A83" s="101">
        <v>81</v>
      </c>
      <c r="B83" s="101">
        <v>1601</v>
      </c>
      <c r="C83" s="101">
        <v>16</v>
      </c>
      <c r="D83" s="101" t="s">
        <v>38</v>
      </c>
      <c r="E83" s="67">
        <v>616</v>
      </c>
      <c r="F83" s="67">
        <v>78</v>
      </c>
      <c r="G83" s="67">
        <f t="shared" si="7"/>
        <v>694</v>
      </c>
      <c r="H83" s="103">
        <f t="shared" si="8"/>
        <v>763.40000000000009</v>
      </c>
      <c r="I83" s="101">
        <v>24000</v>
      </c>
      <c r="J83" s="104">
        <f t="shared" si="9"/>
        <v>16656000</v>
      </c>
      <c r="K83" s="105">
        <f t="shared" si="10"/>
        <v>17655360</v>
      </c>
      <c r="L83" s="105">
        <f t="shared" si="11"/>
        <v>13324800</v>
      </c>
      <c r="M83" s="105">
        <f t="shared" si="12"/>
        <v>44000</v>
      </c>
      <c r="N83" s="105">
        <f t="shared" si="13"/>
        <v>2290200.0000000005</v>
      </c>
      <c r="O83" s="107" t="s">
        <v>30</v>
      </c>
      <c r="P83" s="5"/>
    </row>
    <row r="84" spans="1:16" s="6" customFormat="1" ht="13.5" x14ac:dyDescent="0.25">
      <c r="A84" s="101">
        <v>82</v>
      </c>
      <c r="B84" s="101">
        <v>1602</v>
      </c>
      <c r="C84" s="101">
        <v>16</v>
      </c>
      <c r="D84" s="101" t="s">
        <v>38</v>
      </c>
      <c r="E84" s="67">
        <v>616</v>
      </c>
      <c r="F84" s="67">
        <v>78</v>
      </c>
      <c r="G84" s="67">
        <f t="shared" si="7"/>
        <v>694</v>
      </c>
      <c r="H84" s="103">
        <f t="shared" si="8"/>
        <v>763.40000000000009</v>
      </c>
      <c r="I84" s="101">
        <v>24000</v>
      </c>
      <c r="J84" s="104">
        <f t="shared" si="9"/>
        <v>16656000</v>
      </c>
      <c r="K84" s="105">
        <f t="shared" si="10"/>
        <v>17655360</v>
      </c>
      <c r="L84" s="105">
        <f t="shared" si="11"/>
        <v>13324800</v>
      </c>
      <c r="M84" s="105">
        <f t="shared" si="12"/>
        <v>44000</v>
      </c>
      <c r="N84" s="105">
        <f t="shared" si="13"/>
        <v>2290200.0000000005</v>
      </c>
      <c r="O84" s="107" t="s">
        <v>30</v>
      </c>
      <c r="P84" s="5"/>
    </row>
    <row r="85" spans="1:16" s="6" customFormat="1" ht="13.5" x14ac:dyDescent="0.25">
      <c r="A85" s="101">
        <v>83</v>
      </c>
      <c r="B85" s="101">
        <v>1603</v>
      </c>
      <c r="C85" s="101">
        <v>16</v>
      </c>
      <c r="D85" s="101" t="s">
        <v>39</v>
      </c>
      <c r="E85" s="67">
        <v>260</v>
      </c>
      <c r="F85" s="67">
        <v>0</v>
      </c>
      <c r="G85" s="67">
        <f t="shared" si="7"/>
        <v>260</v>
      </c>
      <c r="H85" s="103">
        <f t="shared" si="8"/>
        <v>286</v>
      </c>
      <c r="I85" s="101">
        <v>24000</v>
      </c>
      <c r="J85" s="104">
        <f t="shared" si="9"/>
        <v>6240000</v>
      </c>
      <c r="K85" s="105">
        <f t="shared" si="10"/>
        <v>6614400</v>
      </c>
      <c r="L85" s="105">
        <f t="shared" si="11"/>
        <v>4992000</v>
      </c>
      <c r="M85" s="105">
        <f t="shared" si="12"/>
        <v>16500</v>
      </c>
      <c r="N85" s="105">
        <f t="shared" si="13"/>
        <v>858000</v>
      </c>
      <c r="O85" s="107" t="s">
        <v>30</v>
      </c>
      <c r="P85" s="5"/>
    </row>
    <row r="86" spans="1:16" s="6" customFormat="1" ht="13.5" x14ac:dyDescent="0.25">
      <c r="A86" s="101">
        <v>84</v>
      </c>
      <c r="B86" s="101">
        <v>1604</v>
      </c>
      <c r="C86" s="101">
        <v>16</v>
      </c>
      <c r="D86" s="101" t="s">
        <v>40</v>
      </c>
      <c r="E86" s="67">
        <v>460</v>
      </c>
      <c r="F86" s="67">
        <v>0</v>
      </c>
      <c r="G86" s="67">
        <f t="shared" si="7"/>
        <v>460</v>
      </c>
      <c r="H86" s="103">
        <f t="shared" si="8"/>
        <v>506.00000000000006</v>
      </c>
      <c r="I86" s="101">
        <v>24000</v>
      </c>
      <c r="J86" s="104">
        <f t="shared" si="9"/>
        <v>11040000</v>
      </c>
      <c r="K86" s="105">
        <f t="shared" si="10"/>
        <v>11702400</v>
      </c>
      <c r="L86" s="105">
        <f t="shared" si="11"/>
        <v>8832000</v>
      </c>
      <c r="M86" s="105">
        <f t="shared" si="12"/>
        <v>29500</v>
      </c>
      <c r="N86" s="105">
        <f t="shared" si="13"/>
        <v>1518000.0000000002</v>
      </c>
      <c r="O86" s="107" t="s">
        <v>30</v>
      </c>
      <c r="P86" s="5"/>
    </row>
    <row r="87" spans="1:16" s="6" customFormat="1" ht="13.5" x14ac:dyDescent="0.25">
      <c r="A87" s="101">
        <v>85</v>
      </c>
      <c r="B87" s="101">
        <v>1605</v>
      </c>
      <c r="C87" s="101">
        <v>16</v>
      </c>
      <c r="D87" s="101" t="s">
        <v>38</v>
      </c>
      <c r="E87" s="67">
        <v>616</v>
      </c>
      <c r="F87" s="67">
        <v>78</v>
      </c>
      <c r="G87" s="67">
        <f t="shared" si="7"/>
        <v>694</v>
      </c>
      <c r="H87" s="103">
        <f t="shared" si="8"/>
        <v>763.40000000000009</v>
      </c>
      <c r="I87" s="101">
        <v>24000</v>
      </c>
      <c r="J87" s="104">
        <f t="shared" si="9"/>
        <v>16656000</v>
      </c>
      <c r="K87" s="105">
        <f t="shared" si="10"/>
        <v>17655360</v>
      </c>
      <c r="L87" s="105">
        <f t="shared" si="11"/>
        <v>13324800</v>
      </c>
      <c r="M87" s="105">
        <f t="shared" si="12"/>
        <v>44000</v>
      </c>
      <c r="N87" s="105">
        <f t="shared" si="13"/>
        <v>2290200.0000000005</v>
      </c>
      <c r="O87" s="107" t="s">
        <v>30</v>
      </c>
      <c r="P87" s="5"/>
    </row>
    <row r="88" spans="1:16" s="6" customFormat="1" ht="13.5" x14ac:dyDescent="0.25">
      <c r="A88" s="101">
        <v>86</v>
      </c>
      <c r="B88" s="101">
        <v>1606</v>
      </c>
      <c r="C88" s="101">
        <v>16</v>
      </c>
      <c r="D88" s="101" t="s">
        <v>38</v>
      </c>
      <c r="E88" s="67">
        <v>616</v>
      </c>
      <c r="F88" s="67">
        <v>78</v>
      </c>
      <c r="G88" s="67">
        <f t="shared" si="7"/>
        <v>694</v>
      </c>
      <c r="H88" s="103">
        <f t="shared" si="8"/>
        <v>763.40000000000009</v>
      </c>
      <c r="I88" s="101">
        <v>24000</v>
      </c>
      <c r="J88" s="104">
        <f t="shared" si="9"/>
        <v>16656000</v>
      </c>
      <c r="K88" s="105">
        <f t="shared" si="10"/>
        <v>17655360</v>
      </c>
      <c r="L88" s="105">
        <f t="shared" si="11"/>
        <v>13324800</v>
      </c>
      <c r="M88" s="105">
        <f t="shared" si="12"/>
        <v>44000</v>
      </c>
      <c r="N88" s="105">
        <f t="shared" si="13"/>
        <v>2290200.0000000005</v>
      </c>
      <c r="O88" s="107" t="s">
        <v>30</v>
      </c>
      <c r="P88" s="5"/>
    </row>
    <row r="89" spans="1:16" s="6" customFormat="1" ht="13.5" x14ac:dyDescent="0.25">
      <c r="A89" s="101">
        <v>87</v>
      </c>
      <c r="B89" s="101">
        <v>1607</v>
      </c>
      <c r="C89" s="101">
        <v>16</v>
      </c>
      <c r="D89" s="101" t="s">
        <v>38</v>
      </c>
      <c r="E89" s="67">
        <v>629</v>
      </c>
      <c r="F89" s="67">
        <v>0</v>
      </c>
      <c r="G89" s="67">
        <f t="shared" si="7"/>
        <v>629</v>
      </c>
      <c r="H89" s="103">
        <f t="shared" si="8"/>
        <v>691.90000000000009</v>
      </c>
      <c r="I89" s="101">
        <v>24000</v>
      </c>
      <c r="J89" s="104">
        <f t="shared" si="9"/>
        <v>15096000</v>
      </c>
      <c r="K89" s="105">
        <f t="shared" si="10"/>
        <v>16001760</v>
      </c>
      <c r="L89" s="105">
        <f t="shared" si="11"/>
        <v>12076800</v>
      </c>
      <c r="M89" s="105">
        <f t="shared" si="12"/>
        <v>40000</v>
      </c>
      <c r="N89" s="105">
        <f t="shared" si="13"/>
        <v>2075700.0000000002</v>
      </c>
      <c r="O89" s="107" t="s">
        <v>30</v>
      </c>
      <c r="P89" s="5"/>
    </row>
    <row r="90" spans="1:16" s="6" customFormat="1" ht="13.5" x14ac:dyDescent="0.25">
      <c r="A90" s="101">
        <v>88</v>
      </c>
      <c r="B90" s="101">
        <v>1608</v>
      </c>
      <c r="C90" s="101">
        <v>16</v>
      </c>
      <c r="D90" s="101" t="s">
        <v>38</v>
      </c>
      <c r="E90" s="67">
        <v>631</v>
      </c>
      <c r="F90" s="67">
        <v>0</v>
      </c>
      <c r="G90" s="67">
        <f t="shared" si="7"/>
        <v>631</v>
      </c>
      <c r="H90" s="103">
        <f t="shared" si="8"/>
        <v>694.1</v>
      </c>
      <c r="I90" s="101">
        <v>24000</v>
      </c>
      <c r="J90" s="104">
        <f t="shared" si="9"/>
        <v>15144000</v>
      </c>
      <c r="K90" s="105">
        <f t="shared" si="10"/>
        <v>16052640</v>
      </c>
      <c r="L90" s="105">
        <f t="shared" si="11"/>
        <v>12115200</v>
      </c>
      <c r="M90" s="105">
        <f t="shared" si="12"/>
        <v>40000</v>
      </c>
      <c r="N90" s="105">
        <f t="shared" si="13"/>
        <v>2082300</v>
      </c>
      <c r="O90" s="107" t="s">
        <v>30</v>
      </c>
      <c r="P90" s="5"/>
    </row>
    <row r="91" spans="1:16" x14ac:dyDescent="0.3">
      <c r="A91" s="126" t="s">
        <v>24</v>
      </c>
      <c r="B91" s="126"/>
      <c r="C91" s="126"/>
      <c r="D91" s="126"/>
      <c r="E91" s="111">
        <f t="shared" ref="E91:G91" si="14">SUM(E3:E90)</f>
        <v>46464</v>
      </c>
      <c r="F91" s="111">
        <f t="shared" si="14"/>
        <v>1872</v>
      </c>
      <c r="G91" s="111">
        <f t="shared" si="14"/>
        <v>48336</v>
      </c>
      <c r="H91" s="111">
        <f>SUM(H3:H90)</f>
        <v>53169.600000000035</v>
      </c>
      <c r="I91" s="101"/>
      <c r="J91" s="112">
        <f>SUM(J3:J90)</f>
        <v>1137724800</v>
      </c>
      <c r="K91" s="112">
        <f>SUM(K3:K90)</f>
        <v>1205988288</v>
      </c>
      <c r="L91" s="112">
        <f>SUM(L3:L90)</f>
        <v>910179840</v>
      </c>
      <c r="M91" s="127"/>
      <c r="N91" s="113">
        <f>SUM(N3:N90)</f>
        <v>159508800</v>
      </c>
      <c r="O91" s="107"/>
    </row>
    <row r="92" spans="1:16" x14ac:dyDescent="0.3">
      <c r="H92" s="115"/>
      <c r="N92" s="116"/>
    </row>
    <row r="93" spans="1:16" x14ac:dyDescent="0.3">
      <c r="N93" s="116"/>
    </row>
    <row r="94" spans="1:16" x14ac:dyDescent="0.3">
      <c r="N94" s="116"/>
    </row>
    <row r="95" spans="1:16" x14ac:dyDescent="0.3">
      <c r="N95" s="116"/>
    </row>
    <row r="96" spans="1:16" x14ac:dyDescent="0.3">
      <c r="N96" s="116"/>
    </row>
    <row r="97" spans="1:17" x14ac:dyDescent="0.3">
      <c r="N97" s="116"/>
    </row>
    <row r="98" spans="1:17" x14ac:dyDescent="0.3">
      <c r="N98" s="116"/>
    </row>
    <row r="99" spans="1:17" x14ac:dyDescent="0.3">
      <c r="N99" s="116"/>
    </row>
    <row r="100" spans="1:17" x14ac:dyDescent="0.3">
      <c r="N100" s="116"/>
    </row>
    <row r="101" spans="1:17" x14ac:dyDescent="0.3">
      <c r="N101" s="116"/>
    </row>
    <row r="102" spans="1:17" x14ac:dyDescent="0.3">
      <c r="N102" s="116"/>
    </row>
    <row r="103" spans="1:17" x14ac:dyDescent="0.3">
      <c r="N103" s="116"/>
    </row>
    <row r="104" spans="1:17" x14ac:dyDescent="0.3">
      <c r="N104" s="116"/>
    </row>
    <row r="105" spans="1:17" s="116" customFormat="1" x14ac:dyDescent="0.3">
      <c r="A105" s="89"/>
      <c r="B105" s="89"/>
      <c r="C105" s="89"/>
      <c r="D105" s="114"/>
      <c r="E105" s="114"/>
      <c r="F105" s="114"/>
      <c r="G105" s="114"/>
      <c r="P105" s="2"/>
      <c r="Q105" s="1"/>
    </row>
    <row r="106" spans="1:17" s="116" customFormat="1" x14ac:dyDescent="0.3">
      <c r="A106" s="89"/>
      <c r="B106" s="89"/>
      <c r="C106" s="89"/>
      <c r="D106" s="114"/>
      <c r="E106" s="114"/>
      <c r="F106" s="114"/>
      <c r="G106" s="114"/>
      <c r="P106" s="2"/>
      <c r="Q106" s="1"/>
    </row>
    <row r="107" spans="1:17" s="116" customFormat="1" x14ac:dyDescent="0.3">
      <c r="A107" s="89"/>
      <c r="B107" s="89"/>
      <c r="C107" s="89"/>
      <c r="D107" s="114"/>
      <c r="E107" s="114"/>
      <c r="F107" s="114"/>
      <c r="G107" s="114"/>
      <c r="P107" s="2"/>
      <c r="Q107" s="1"/>
    </row>
    <row r="108" spans="1:17" s="116" customFormat="1" x14ac:dyDescent="0.3">
      <c r="A108" s="89"/>
      <c r="B108" s="89"/>
      <c r="C108" s="89"/>
      <c r="D108" s="114"/>
      <c r="E108" s="114"/>
      <c r="F108" s="114"/>
      <c r="G108" s="114"/>
      <c r="P108" s="2"/>
      <c r="Q108" s="1"/>
    </row>
    <row r="109" spans="1:17" s="116" customFormat="1" x14ac:dyDescent="0.3">
      <c r="A109" s="89"/>
      <c r="B109" s="89"/>
      <c r="C109" s="89"/>
      <c r="D109" s="114"/>
      <c r="E109" s="114"/>
      <c r="F109" s="114"/>
      <c r="G109" s="114"/>
      <c r="P109" s="2"/>
      <c r="Q109" s="1"/>
    </row>
    <row r="110" spans="1:17" s="116" customFormat="1" x14ac:dyDescent="0.3">
      <c r="A110" s="89"/>
      <c r="B110" s="89"/>
      <c r="C110" s="89"/>
      <c r="D110" s="114"/>
      <c r="E110" s="114"/>
      <c r="F110" s="114"/>
      <c r="G110" s="114"/>
      <c r="P110" s="2"/>
      <c r="Q110" s="1"/>
    </row>
    <row r="111" spans="1:17" s="116" customFormat="1" x14ac:dyDescent="0.3">
      <c r="A111" s="89"/>
      <c r="B111" s="89"/>
      <c r="C111" s="89"/>
      <c r="D111" s="114"/>
      <c r="E111" s="114"/>
      <c r="F111" s="114"/>
      <c r="G111" s="114"/>
      <c r="P111" s="2"/>
      <c r="Q111" s="1"/>
    </row>
    <row r="112" spans="1:17" s="116" customFormat="1" x14ac:dyDescent="0.3">
      <c r="A112" s="89"/>
      <c r="B112" s="89"/>
      <c r="C112" s="89"/>
      <c r="D112" s="114"/>
      <c r="E112" s="114"/>
      <c r="F112" s="114"/>
      <c r="G112" s="114"/>
      <c r="P112" s="2"/>
      <c r="Q112" s="1"/>
    </row>
    <row r="113" spans="1:17" s="116" customFormat="1" x14ac:dyDescent="0.3">
      <c r="A113" s="89"/>
      <c r="B113" s="89"/>
      <c r="C113" s="89"/>
      <c r="D113" s="114"/>
      <c r="E113" s="114"/>
      <c r="F113" s="114"/>
      <c r="G113" s="114"/>
      <c r="P113" s="2"/>
      <c r="Q113" s="1"/>
    </row>
    <row r="114" spans="1:17" s="116" customFormat="1" x14ac:dyDescent="0.3">
      <c r="A114" s="89"/>
      <c r="B114" s="89"/>
      <c r="C114" s="89"/>
      <c r="D114" s="114"/>
      <c r="E114" s="114"/>
      <c r="F114" s="114"/>
      <c r="G114" s="114"/>
      <c r="P114" s="2"/>
      <c r="Q114" s="1"/>
    </row>
    <row r="115" spans="1:17" s="116" customFormat="1" x14ac:dyDescent="0.3">
      <c r="A115" s="89"/>
      <c r="B115" s="89"/>
      <c r="C115" s="89"/>
      <c r="D115" s="114"/>
      <c r="E115" s="114"/>
      <c r="F115" s="114"/>
      <c r="G115" s="114"/>
      <c r="P115" s="2"/>
      <c r="Q115" s="1"/>
    </row>
    <row r="116" spans="1:17" s="116" customFormat="1" x14ac:dyDescent="0.3">
      <c r="A116" s="89"/>
      <c r="B116" s="89"/>
      <c r="C116" s="89"/>
      <c r="D116" s="114"/>
      <c r="E116" s="114"/>
      <c r="F116" s="114"/>
      <c r="G116" s="114"/>
      <c r="P116" s="2"/>
      <c r="Q116" s="1"/>
    </row>
    <row r="117" spans="1:17" s="116" customFormat="1" x14ac:dyDescent="0.3">
      <c r="A117" s="89"/>
      <c r="B117" s="89"/>
      <c r="C117" s="89"/>
      <c r="D117" s="114"/>
      <c r="E117" s="114"/>
      <c r="F117" s="114"/>
      <c r="G117" s="114"/>
      <c r="P117" s="2"/>
      <c r="Q117" s="1"/>
    </row>
    <row r="118" spans="1:17" s="116" customFormat="1" x14ac:dyDescent="0.3">
      <c r="A118" s="89"/>
      <c r="B118" s="89"/>
      <c r="C118" s="89"/>
      <c r="D118" s="114"/>
      <c r="E118" s="114"/>
      <c r="F118" s="114"/>
      <c r="G118" s="114"/>
      <c r="P118" s="2"/>
      <c r="Q118" s="1"/>
    </row>
    <row r="119" spans="1:17" s="116" customFormat="1" x14ac:dyDescent="0.3">
      <c r="A119" s="89"/>
      <c r="B119" s="89"/>
      <c r="C119" s="89"/>
      <c r="D119" s="114"/>
      <c r="E119" s="114"/>
      <c r="F119" s="114"/>
      <c r="G119" s="114"/>
      <c r="P119" s="2"/>
      <c r="Q119" s="1"/>
    </row>
    <row r="120" spans="1:17" s="116" customFormat="1" x14ac:dyDescent="0.3">
      <c r="A120" s="89"/>
      <c r="B120" s="89"/>
      <c r="C120" s="89"/>
      <c r="D120" s="114"/>
      <c r="E120" s="114"/>
      <c r="F120" s="114"/>
      <c r="G120" s="114"/>
      <c r="P120" s="2"/>
      <c r="Q120" s="1"/>
    </row>
    <row r="121" spans="1:17" s="116" customFormat="1" x14ac:dyDescent="0.3">
      <c r="A121" s="89"/>
      <c r="B121" s="89"/>
      <c r="C121" s="89"/>
      <c r="D121" s="114"/>
      <c r="E121" s="114"/>
      <c r="F121" s="114"/>
      <c r="G121" s="114"/>
      <c r="P121" s="2"/>
      <c r="Q121" s="1"/>
    </row>
    <row r="122" spans="1:17" s="116" customFormat="1" x14ac:dyDescent="0.3">
      <c r="A122" s="89"/>
      <c r="B122" s="89"/>
      <c r="C122" s="89"/>
      <c r="D122" s="114"/>
      <c r="E122" s="114"/>
      <c r="F122" s="114"/>
      <c r="G122" s="114"/>
      <c r="P122" s="2"/>
      <c r="Q122" s="1"/>
    </row>
    <row r="123" spans="1:17" s="116" customFormat="1" x14ac:dyDescent="0.3">
      <c r="A123" s="89"/>
      <c r="B123" s="89"/>
      <c r="C123" s="89"/>
      <c r="D123" s="114"/>
      <c r="E123" s="114"/>
      <c r="F123" s="114"/>
      <c r="G123" s="114"/>
      <c r="P123" s="2"/>
      <c r="Q123" s="1"/>
    </row>
    <row r="124" spans="1:17" s="116" customFormat="1" x14ac:dyDescent="0.3">
      <c r="A124" s="89"/>
      <c r="B124" s="89"/>
      <c r="C124" s="89"/>
      <c r="D124" s="114"/>
      <c r="E124" s="114"/>
      <c r="F124" s="114"/>
      <c r="G124" s="114"/>
      <c r="P124" s="2"/>
      <c r="Q124" s="1"/>
    </row>
    <row r="125" spans="1:17" s="116" customFormat="1" x14ac:dyDescent="0.3">
      <c r="A125" s="89"/>
      <c r="B125" s="89"/>
      <c r="C125" s="89"/>
      <c r="D125" s="114"/>
      <c r="E125" s="114"/>
      <c r="F125" s="114"/>
      <c r="G125" s="114"/>
      <c r="P125" s="2"/>
      <c r="Q125" s="1"/>
    </row>
    <row r="126" spans="1:17" s="116" customFormat="1" x14ac:dyDescent="0.3">
      <c r="A126" s="89"/>
      <c r="B126" s="89"/>
      <c r="C126" s="89"/>
      <c r="D126" s="114"/>
      <c r="E126" s="114"/>
      <c r="F126" s="114"/>
      <c r="G126" s="114"/>
      <c r="P126" s="2"/>
      <c r="Q126" s="1"/>
    </row>
    <row r="127" spans="1:17" s="116" customFormat="1" x14ac:dyDescent="0.3">
      <c r="A127" s="89"/>
      <c r="B127" s="89"/>
      <c r="C127" s="89"/>
      <c r="D127" s="114"/>
      <c r="E127" s="114"/>
      <c r="F127" s="114"/>
      <c r="G127" s="114"/>
      <c r="P127" s="2"/>
      <c r="Q127" s="1"/>
    </row>
    <row r="128" spans="1:17" s="116" customFormat="1" x14ac:dyDescent="0.3">
      <c r="A128" s="89"/>
      <c r="B128" s="89"/>
      <c r="C128" s="89"/>
      <c r="D128" s="114"/>
      <c r="E128" s="114"/>
      <c r="F128" s="114"/>
      <c r="G128" s="114"/>
      <c r="P128" s="2"/>
      <c r="Q128" s="1"/>
    </row>
    <row r="129" spans="1:17" s="116" customFormat="1" x14ac:dyDescent="0.3">
      <c r="A129" s="89"/>
      <c r="B129" s="89"/>
      <c r="C129" s="89"/>
      <c r="D129" s="114"/>
      <c r="E129" s="114"/>
      <c r="F129" s="114"/>
      <c r="G129" s="114"/>
      <c r="P129" s="2"/>
      <c r="Q129" s="1"/>
    </row>
    <row r="130" spans="1:17" s="116" customFormat="1" x14ac:dyDescent="0.3">
      <c r="A130" s="89"/>
      <c r="B130" s="89"/>
      <c r="C130" s="89"/>
      <c r="D130" s="114"/>
      <c r="E130" s="114"/>
      <c r="F130" s="114"/>
      <c r="G130" s="114"/>
      <c r="P130" s="2"/>
      <c r="Q130" s="1"/>
    </row>
    <row r="131" spans="1:17" s="116" customFormat="1" x14ac:dyDescent="0.3">
      <c r="A131" s="89"/>
      <c r="B131" s="89"/>
      <c r="C131" s="89"/>
      <c r="D131" s="114"/>
      <c r="E131" s="114"/>
      <c r="F131" s="114"/>
      <c r="G131" s="114"/>
      <c r="P131" s="2"/>
      <c r="Q131" s="1"/>
    </row>
    <row r="132" spans="1:17" s="116" customFormat="1" x14ac:dyDescent="0.3">
      <c r="A132" s="89"/>
      <c r="B132" s="89"/>
      <c r="C132" s="89"/>
      <c r="D132" s="114"/>
      <c r="E132" s="114"/>
      <c r="F132" s="114"/>
      <c r="G132" s="114"/>
      <c r="P132" s="2"/>
      <c r="Q132" s="1"/>
    </row>
    <row r="133" spans="1:17" s="116" customFormat="1" x14ac:dyDescent="0.3">
      <c r="A133" s="89"/>
      <c r="B133" s="89"/>
      <c r="C133" s="89"/>
      <c r="D133" s="114"/>
      <c r="E133" s="114"/>
      <c r="F133" s="114"/>
      <c r="G133" s="114"/>
      <c r="P133" s="2"/>
      <c r="Q133" s="1"/>
    </row>
    <row r="134" spans="1:17" s="116" customFormat="1" x14ac:dyDescent="0.3">
      <c r="A134" s="89"/>
      <c r="B134" s="89"/>
      <c r="C134" s="89"/>
      <c r="D134" s="114"/>
      <c r="E134" s="114"/>
      <c r="F134" s="114"/>
      <c r="G134" s="114"/>
      <c r="P134" s="2"/>
      <c r="Q134" s="1"/>
    </row>
    <row r="135" spans="1:17" s="116" customFormat="1" x14ac:dyDescent="0.3">
      <c r="A135" s="89"/>
      <c r="B135" s="89"/>
      <c r="C135" s="89"/>
      <c r="D135" s="114"/>
      <c r="E135" s="114"/>
      <c r="F135" s="114"/>
      <c r="G135" s="114"/>
      <c r="P135" s="2"/>
      <c r="Q135" s="1"/>
    </row>
    <row r="136" spans="1:17" s="116" customFormat="1" x14ac:dyDescent="0.3">
      <c r="A136" s="89"/>
      <c r="B136" s="89"/>
      <c r="C136" s="89"/>
      <c r="D136" s="114"/>
      <c r="E136" s="114"/>
      <c r="F136" s="114"/>
      <c r="G136" s="114"/>
      <c r="P136" s="2"/>
      <c r="Q136" s="1"/>
    </row>
    <row r="137" spans="1:17" s="116" customFormat="1" x14ac:dyDescent="0.3">
      <c r="A137" s="89"/>
      <c r="B137" s="89"/>
      <c r="C137" s="89"/>
      <c r="D137" s="114"/>
      <c r="E137" s="114"/>
      <c r="F137" s="114"/>
      <c r="G137" s="114"/>
      <c r="P137" s="2"/>
      <c r="Q137" s="1"/>
    </row>
    <row r="138" spans="1:17" s="116" customFormat="1" x14ac:dyDescent="0.3">
      <c r="A138" s="89"/>
      <c r="B138" s="89"/>
      <c r="C138" s="89"/>
      <c r="D138" s="114"/>
      <c r="E138" s="114"/>
      <c r="F138" s="114"/>
      <c r="G138" s="114"/>
      <c r="P138" s="2"/>
      <c r="Q138" s="1"/>
    </row>
    <row r="139" spans="1:17" s="116" customFormat="1" x14ac:dyDescent="0.3">
      <c r="A139" s="89"/>
      <c r="B139" s="89"/>
      <c r="C139" s="89"/>
      <c r="D139" s="114"/>
      <c r="E139" s="114"/>
      <c r="F139" s="114"/>
      <c r="G139" s="114"/>
      <c r="P139" s="2"/>
      <c r="Q139" s="1"/>
    </row>
    <row r="140" spans="1:17" s="116" customFormat="1" x14ac:dyDescent="0.3">
      <c r="A140" s="89"/>
      <c r="B140" s="89"/>
      <c r="C140" s="89"/>
      <c r="D140" s="114"/>
      <c r="E140" s="114"/>
      <c r="F140" s="114"/>
      <c r="G140" s="114"/>
      <c r="P140" s="2"/>
      <c r="Q140" s="1"/>
    </row>
    <row r="141" spans="1:17" s="116" customFormat="1" x14ac:dyDescent="0.3">
      <c r="A141" s="89"/>
      <c r="B141" s="89"/>
      <c r="C141" s="89"/>
      <c r="D141" s="114"/>
      <c r="E141" s="114"/>
      <c r="F141" s="114"/>
      <c r="G141" s="114"/>
      <c r="P141" s="2"/>
      <c r="Q141" s="1"/>
    </row>
    <row r="142" spans="1:17" s="116" customFormat="1" x14ac:dyDescent="0.3">
      <c r="A142" s="89"/>
      <c r="B142" s="89"/>
      <c r="C142" s="89"/>
      <c r="D142" s="114"/>
      <c r="E142" s="114"/>
      <c r="F142" s="114"/>
      <c r="G142" s="114"/>
      <c r="P142" s="2"/>
      <c r="Q142" s="1"/>
    </row>
    <row r="143" spans="1:17" s="116" customFormat="1" x14ac:dyDescent="0.3">
      <c r="A143" s="89"/>
      <c r="B143" s="89"/>
      <c r="C143" s="89"/>
      <c r="D143" s="114"/>
      <c r="E143" s="114"/>
      <c r="F143" s="114"/>
      <c r="G143" s="114"/>
      <c r="P143" s="2"/>
      <c r="Q143" s="1"/>
    </row>
    <row r="144" spans="1:17" s="116" customFormat="1" x14ac:dyDescent="0.3">
      <c r="A144" s="89"/>
      <c r="B144" s="89"/>
      <c r="C144" s="89"/>
      <c r="D144" s="114"/>
      <c r="E144" s="114"/>
      <c r="F144" s="114"/>
      <c r="G144" s="114"/>
      <c r="P144" s="2"/>
      <c r="Q144" s="1"/>
    </row>
    <row r="145" spans="1:17" s="116" customFormat="1" x14ac:dyDescent="0.3">
      <c r="A145" s="89"/>
      <c r="B145" s="89"/>
      <c r="C145" s="89"/>
      <c r="D145" s="114"/>
      <c r="E145" s="114"/>
      <c r="F145" s="114"/>
      <c r="G145" s="114"/>
      <c r="P145" s="2"/>
      <c r="Q145" s="1"/>
    </row>
    <row r="146" spans="1:17" s="116" customFormat="1" x14ac:dyDescent="0.3">
      <c r="A146" s="89"/>
      <c r="B146" s="89"/>
      <c r="C146" s="89"/>
      <c r="D146" s="114"/>
      <c r="E146" s="114"/>
      <c r="F146" s="114"/>
      <c r="G146" s="114"/>
      <c r="P146" s="2"/>
      <c r="Q146" s="1"/>
    </row>
    <row r="147" spans="1:17" s="116" customFormat="1" x14ac:dyDescent="0.3">
      <c r="A147" s="89"/>
      <c r="B147" s="89"/>
      <c r="C147" s="89"/>
      <c r="D147" s="114"/>
      <c r="E147" s="114"/>
      <c r="F147" s="114"/>
      <c r="G147" s="114"/>
      <c r="P147" s="2"/>
      <c r="Q147" s="1"/>
    </row>
    <row r="148" spans="1:17" s="116" customFormat="1" x14ac:dyDescent="0.3">
      <c r="A148" s="89"/>
      <c r="B148" s="89"/>
      <c r="C148" s="89"/>
      <c r="D148" s="114"/>
      <c r="E148" s="114"/>
      <c r="F148" s="114"/>
      <c r="G148" s="114"/>
      <c r="P148" s="2"/>
      <c r="Q148" s="1"/>
    </row>
    <row r="149" spans="1:17" s="116" customFormat="1" x14ac:dyDescent="0.3">
      <c r="A149" s="89"/>
      <c r="B149" s="89"/>
      <c r="C149" s="89"/>
      <c r="D149" s="114"/>
      <c r="E149" s="114"/>
      <c r="F149" s="114"/>
      <c r="G149" s="114"/>
      <c r="P149" s="2"/>
      <c r="Q149" s="1"/>
    </row>
    <row r="150" spans="1:17" s="116" customFormat="1" x14ac:dyDescent="0.3">
      <c r="A150" s="89"/>
      <c r="B150" s="89"/>
      <c r="C150" s="89"/>
      <c r="D150" s="114"/>
      <c r="E150" s="114"/>
      <c r="F150" s="114"/>
      <c r="G150" s="114"/>
      <c r="P150" s="2"/>
      <c r="Q150" s="1"/>
    </row>
    <row r="151" spans="1:17" s="116" customFormat="1" x14ac:dyDescent="0.3">
      <c r="A151" s="89"/>
      <c r="B151" s="89"/>
      <c r="C151" s="89"/>
      <c r="D151" s="114"/>
      <c r="E151" s="114"/>
      <c r="F151" s="114"/>
      <c r="G151" s="114"/>
      <c r="P151" s="2"/>
      <c r="Q151" s="1"/>
    </row>
    <row r="152" spans="1:17" s="116" customFormat="1" x14ac:dyDescent="0.3">
      <c r="A152" s="89"/>
      <c r="B152" s="89"/>
      <c r="C152" s="89"/>
      <c r="D152" s="114"/>
      <c r="E152" s="114"/>
      <c r="F152" s="114"/>
      <c r="G152" s="114"/>
      <c r="P152" s="2"/>
      <c r="Q152" s="1"/>
    </row>
    <row r="153" spans="1:17" s="116" customFormat="1" x14ac:dyDescent="0.3">
      <c r="A153" s="89"/>
      <c r="B153" s="89"/>
      <c r="C153" s="89"/>
      <c r="D153" s="114"/>
      <c r="E153" s="114"/>
      <c r="F153" s="114"/>
      <c r="G153" s="114"/>
      <c r="P153" s="2"/>
      <c r="Q153" s="1"/>
    </row>
    <row r="154" spans="1:17" s="116" customFormat="1" x14ac:dyDescent="0.3">
      <c r="A154" s="89"/>
      <c r="B154" s="89"/>
      <c r="C154" s="89"/>
      <c r="D154" s="114"/>
      <c r="E154" s="114"/>
      <c r="F154" s="114"/>
      <c r="G154" s="114"/>
      <c r="P154" s="2"/>
      <c r="Q154" s="1"/>
    </row>
    <row r="155" spans="1:17" s="116" customFormat="1" x14ac:dyDescent="0.3">
      <c r="A155" s="89"/>
      <c r="B155" s="89"/>
      <c r="C155" s="89"/>
      <c r="D155" s="114"/>
      <c r="E155" s="114"/>
      <c r="F155" s="114"/>
      <c r="G155" s="114"/>
      <c r="P155" s="2"/>
      <c r="Q155" s="1"/>
    </row>
    <row r="156" spans="1:17" s="116" customFormat="1" x14ac:dyDescent="0.3">
      <c r="A156" s="89"/>
      <c r="B156" s="89"/>
      <c r="C156" s="89"/>
      <c r="D156" s="114"/>
      <c r="E156" s="114"/>
      <c r="F156" s="114"/>
      <c r="G156" s="114"/>
      <c r="P156" s="2"/>
      <c r="Q156" s="1"/>
    </row>
    <row r="157" spans="1:17" s="116" customFormat="1" x14ac:dyDescent="0.3">
      <c r="A157" s="89"/>
      <c r="B157" s="89"/>
      <c r="C157" s="89"/>
      <c r="D157" s="114"/>
      <c r="E157" s="114"/>
      <c r="F157" s="114"/>
      <c r="G157" s="114"/>
      <c r="P157" s="2"/>
      <c r="Q157" s="1"/>
    </row>
    <row r="158" spans="1:17" s="116" customFormat="1" x14ac:dyDescent="0.3">
      <c r="A158" s="89"/>
      <c r="B158" s="89"/>
      <c r="C158" s="89"/>
      <c r="D158" s="114"/>
      <c r="E158" s="114"/>
      <c r="F158" s="114"/>
      <c r="G158" s="114"/>
      <c r="P158" s="2"/>
      <c r="Q158" s="1"/>
    </row>
    <row r="159" spans="1:17" s="116" customFormat="1" x14ac:dyDescent="0.3">
      <c r="A159" s="89"/>
      <c r="B159" s="89"/>
      <c r="C159" s="89"/>
      <c r="D159" s="114"/>
      <c r="E159" s="114"/>
      <c r="F159" s="114"/>
      <c r="G159" s="114"/>
      <c r="P159" s="2"/>
      <c r="Q159" s="1"/>
    </row>
    <row r="160" spans="1:17" s="116" customFormat="1" x14ac:dyDescent="0.3">
      <c r="A160" s="89"/>
      <c r="B160" s="89"/>
      <c r="C160" s="89"/>
      <c r="D160" s="114"/>
      <c r="E160" s="114"/>
      <c r="F160" s="114"/>
      <c r="G160" s="114"/>
      <c r="P160" s="2"/>
      <c r="Q160" s="1"/>
    </row>
    <row r="161" spans="1:17" s="116" customFormat="1" x14ac:dyDescent="0.3">
      <c r="A161" s="89"/>
      <c r="B161" s="89"/>
      <c r="C161" s="89"/>
      <c r="D161" s="114"/>
      <c r="E161" s="114"/>
      <c r="F161" s="114"/>
      <c r="G161" s="114"/>
      <c r="P161" s="2"/>
      <c r="Q161" s="1"/>
    </row>
    <row r="162" spans="1:17" s="116" customFormat="1" x14ac:dyDescent="0.3">
      <c r="A162" s="89"/>
      <c r="B162" s="89"/>
      <c r="C162" s="89"/>
      <c r="D162" s="114"/>
      <c r="E162" s="114"/>
      <c r="F162" s="114"/>
      <c r="G162" s="114"/>
      <c r="P162" s="2"/>
      <c r="Q162" s="1"/>
    </row>
    <row r="163" spans="1:17" s="116" customFormat="1" x14ac:dyDescent="0.3">
      <c r="A163" s="89"/>
      <c r="B163" s="89"/>
      <c r="C163" s="89"/>
      <c r="D163" s="114"/>
      <c r="E163" s="114"/>
      <c r="F163" s="114"/>
      <c r="G163" s="114"/>
      <c r="P163" s="2"/>
      <c r="Q163" s="1"/>
    </row>
    <row r="164" spans="1:17" s="116" customFormat="1" x14ac:dyDescent="0.3">
      <c r="A164" s="89"/>
      <c r="B164" s="89"/>
      <c r="C164" s="89"/>
      <c r="D164" s="114"/>
      <c r="E164" s="114"/>
      <c r="F164" s="114"/>
      <c r="G164" s="114"/>
      <c r="P164" s="2"/>
      <c r="Q164" s="1"/>
    </row>
    <row r="165" spans="1:17" s="116" customFormat="1" x14ac:dyDescent="0.3">
      <c r="A165" s="89"/>
      <c r="B165" s="89"/>
      <c r="C165" s="89"/>
      <c r="D165" s="114"/>
      <c r="E165" s="114"/>
      <c r="F165" s="114"/>
      <c r="G165" s="114"/>
      <c r="P165" s="2"/>
      <c r="Q165" s="1"/>
    </row>
    <row r="166" spans="1:17" s="116" customFormat="1" x14ac:dyDescent="0.3">
      <c r="A166" s="89"/>
      <c r="B166" s="89"/>
      <c r="C166" s="89"/>
      <c r="D166" s="114"/>
      <c r="E166" s="114"/>
      <c r="F166" s="114"/>
      <c r="G166" s="114"/>
      <c r="P166" s="2"/>
      <c r="Q166" s="1"/>
    </row>
    <row r="167" spans="1:17" s="116" customFormat="1" x14ac:dyDescent="0.3">
      <c r="A167" s="89"/>
      <c r="B167" s="89"/>
      <c r="C167" s="89"/>
      <c r="D167" s="114"/>
      <c r="E167" s="114"/>
      <c r="F167" s="114"/>
      <c r="G167" s="114"/>
      <c r="P167" s="2"/>
      <c r="Q167" s="1"/>
    </row>
    <row r="168" spans="1:17" s="116" customFormat="1" x14ac:dyDescent="0.3">
      <c r="A168" s="89"/>
      <c r="B168" s="89"/>
      <c r="C168" s="89"/>
      <c r="D168" s="114"/>
      <c r="E168" s="114"/>
      <c r="F168" s="114"/>
      <c r="G168" s="114"/>
      <c r="P168" s="2"/>
      <c r="Q168" s="1"/>
    </row>
    <row r="169" spans="1:17" s="116" customFormat="1" x14ac:dyDescent="0.3">
      <c r="A169" s="89"/>
      <c r="B169" s="89"/>
      <c r="C169" s="89"/>
      <c r="D169" s="114"/>
      <c r="E169" s="114"/>
      <c r="F169" s="114"/>
      <c r="G169" s="114"/>
      <c r="P169" s="2"/>
      <c r="Q169" s="1"/>
    </row>
    <row r="170" spans="1:17" s="116" customFormat="1" x14ac:dyDescent="0.3">
      <c r="A170" s="89"/>
      <c r="B170" s="89"/>
      <c r="C170" s="89"/>
      <c r="D170" s="114"/>
      <c r="E170" s="114"/>
      <c r="F170" s="114"/>
      <c r="G170" s="114"/>
      <c r="P170" s="2"/>
      <c r="Q170" s="1"/>
    </row>
    <row r="171" spans="1:17" s="116" customFormat="1" x14ac:dyDescent="0.3">
      <c r="A171" s="89"/>
      <c r="B171" s="89"/>
      <c r="C171" s="89"/>
      <c r="D171" s="114"/>
      <c r="E171" s="114"/>
      <c r="F171" s="114"/>
      <c r="G171" s="114"/>
      <c r="P171" s="2"/>
      <c r="Q171" s="1"/>
    </row>
    <row r="172" spans="1:17" s="116" customFormat="1" x14ac:dyDescent="0.3">
      <c r="A172" s="89"/>
      <c r="B172" s="89"/>
      <c r="C172" s="89"/>
      <c r="D172" s="114"/>
      <c r="E172" s="114"/>
      <c r="F172" s="114"/>
      <c r="G172" s="114"/>
      <c r="P172" s="2"/>
      <c r="Q172" s="1"/>
    </row>
    <row r="173" spans="1:17" s="116" customFormat="1" x14ac:dyDescent="0.3">
      <c r="A173" s="89"/>
      <c r="B173" s="89"/>
      <c r="C173" s="89"/>
      <c r="D173" s="114"/>
      <c r="E173" s="114"/>
      <c r="F173" s="114"/>
      <c r="G173" s="114"/>
      <c r="P173" s="2"/>
      <c r="Q173" s="1"/>
    </row>
    <row r="174" spans="1:17" s="116" customFormat="1" x14ac:dyDescent="0.3">
      <c r="A174" s="89"/>
      <c r="B174" s="89"/>
      <c r="C174" s="89"/>
      <c r="D174" s="114"/>
      <c r="E174" s="114"/>
      <c r="F174" s="114"/>
      <c r="G174" s="114"/>
      <c r="P174" s="2"/>
      <c r="Q174" s="1"/>
    </row>
    <row r="175" spans="1:17" s="116" customFormat="1" x14ac:dyDescent="0.3">
      <c r="A175" s="89"/>
      <c r="B175" s="89"/>
      <c r="C175" s="89"/>
      <c r="D175" s="114"/>
      <c r="E175" s="114"/>
      <c r="F175" s="114"/>
      <c r="G175" s="114"/>
      <c r="P175" s="2"/>
      <c r="Q175" s="1"/>
    </row>
    <row r="176" spans="1:17" s="116" customFormat="1" x14ac:dyDescent="0.3">
      <c r="A176" s="89"/>
      <c r="B176" s="89"/>
      <c r="C176" s="89"/>
      <c r="D176" s="114"/>
      <c r="E176" s="114"/>
      <c r="F176" s="114"/>
      <c r="G176" s="114"/>
      <c r="P176" s="2"/>
      <c r="Q176" s="1"/>
    </row>
    <row r="177" spans="1:17" s="116" customFormat="1" x14ac:dyDescent="0.3">
      <c r="A177" s="89"/>
      <c r="B177" s="89"/>
      <c r="C177" s="89"/>
      <c r="D177" s="114"/>
      <c r="E177" s="114"/>
      <c r="F177" s="114"/>
      <c r="G177" s="114"/>
      <c r="P177" s="2"/>
      <c r="Q177" s="1"/>
    </row>
    <row r="178" spans="1:17" s="116" customFormat="1" x14ac:dyDescent="0.3">
      <c r="A178" s="89"/>
      <c r="B178" s="89"/>
      <c r="C178" s="89"/>
      <c r="D178" s="114"/>
      <c r="E178" s="114"/>
      <c r="F178" s="114"/>
      <c r="G178" s="114"/>
      <c r="P178" s="2"/>
      <c r="Q178" s="1"/>
    </row>
    <row r="179" spans="1:17" s="116" customFormat="1" x14ac:dyDescent="0.3">
      <c r="A179" s="89"/>
      <c r="B179" s="89"/>
      <c r="C179" s="89"/>
      <c r="D179" s="114"/>
      <c r="E179" s="114"/>
      <c r="F179" s="114"/>
      <c r="G179" s="114"/>
      <c r="P179" s="2"/>
      <c r="Q179" s="1"/>
    </row>
    <row r="180" spans="1:17" s="116" customFormat="1" x14ac:dyDescent="0.3">
      <c r="A180" s="89"/>
      <c r="B180" s="89"/>
      <c r="C180" s="89"/>
      <c r="D180" s="114"/>
      <c r="E180" s="114"/>
      <c r="F180" s="114"/>
      <c r="G180" s="114"/>
      <c r="P180" s="2"/>
      <c r="Q180" s="1"/>
    </row>
    <row r="181" spans="1:17" s="116" customFormat="1" x14ac:dyDescent="0.3">
      <c r="A181" s="89"/>
      <c r="B181" s="89"/>
      <c r="C181" s="89"/>
      <c r="D181" s="114"/>
      <c r="E181" s="114"/>
      <c r="F181" s="114"/>
      <c r="G181" s="114"/>
      <c r="P181" s="2"/>
      <c r="Q181" s="1"/>
    </row>
    <row r="182" spans="1:17" s="116" customFormat="1" x14ac:dyDescent="0.3">
      <c r="A182" s="89"/>
      <c r="B182" s="89"/>
      <c r="C182" s="89"/>
      <c r="D182" s="114"/>
      <c r="E182" s="114"/>
      <c r="F182" s="114"/>
      <c r="G182" s="114"/>
      <c r="P182" s="2"/>
      <c r="Q182" s="1"/>
    </row>
    <row r="183" spans="1:17" s="116" customFormat="1" x14ac:dyDescent="0.3">
      <c r="A183" s="89"/>
      <c r="B183" s="89"/>
      <c r="C183" s="89"/>
      <c r="D183" s="114"/>
      <c r="E183" s="114"/>
      <c r="F183" s="114"/>
      <c r="G183" s="114"/>
      <c r="P183" s="2"/>
      <c r="Q183" s="1"/>
    </row>
    <row r="184" spans="1:17" s="116" customFormat="1" x14ac:dyDescent="0.3">
      <c r="A184" s="89"/>
      <c r="B184" s="89"/>
      <c r="C184" s="89"/>
      <c r="D184" s="114"/>
      <c r="E184" s="114"/>
      <c r="F184" s="114"/>
      <c r="G184" s="114"/>
      <c r="P184" s="2"/>
      <c r="Q184" s="1"/>
    </row>
    <row r="185" spans="1:17" s="116" customFormat="1" x14ac:dyDescent="0.3">
      <c r="A185" s="89"/>
      <c r="B185" s="89"/>
      <c r="C185" s="89"/>
      <c r="D185" s="114"/>
      <c r="E185" s="114"/>
      <c r="F185" s="114"/>
      <c r="G185" s="114"/>
      <c r="P185" s="2"/>
      <c r="Q185" s="1"/>
    </row>
    <row r="186" spans="1:17" s="116" customFormat="1" x14ac:dyDescent="0.3">
      <c r="A186" s="89"/>
      <c r="B186" s="89"/>
      <c r="C186" s="89"/>
      <c r="D186" s="114"/>
      <c r="E186" s="114"/>
      <c r="F186" s="114"/>
      <c r="G186" s="114"/>
      <c r="P186" s="2"/>
      <c r="Q186" s="1"/>
    </row>
    <row r="187" spans="1:17" s="116" customFormat="1" x14ac:dyDescent="0.3">
      <c r="A187" s="89"/>
      <c r="B187" s="89"/>
      <c r="C187" s="89"/>
      <c r="D187" s="114"/>
      <c r="E187" s="114"/>
      <c r="F187" s="114"/>
      <c r="G187" s="114"/>
      <c r="P187" s="2"/>
      <c r="Q187" s="1"/>
    </row>
    <row r="188" spans="1:17" s="116" customFormat="1" x14ac:dyDescent="0.3">
      <c r="A188" s="89"/>
      <c r="B188" s="89"/>
      <c r="C188" s="89"/>
      <c r="D188" s="114"/>
      <c r="E188" s="114"/>
      <c r="F188" s="114"/>
      <c r="G188" s="114"/>
      <c r="P188" s="2"/>
      <c r="Q188" s="1"/>
    </row>
    <row r="189" spans="1:17" s="116" customFormat="1" x14ac:dyDescent="0.3">
      <c r="A189" s="89"/>
      <c r="B189" s="89"/>
      <c r="C189" s="89"/>
      <c r="D189" s="114"/>
      <c r="E189" s="114"/>
      <c r="F189" s="114"/>
      <c r="G189" s="114"/>
      <c r="P189" s="2"/>
      <c r="Q189" s="1"/>
    </row>
    <row r="190" spans="1:17" s="116" customFormat="1" x14ac:dyDescent="0.3">
      <c r="A190" s="89"/>
      <c r="B190" s="89"/>
      <c r="C190" s="89"/>
      <c r="D190" s="114"/>
      <c r="E190" s="114"/>
      <c r="F190" s="114"/>
      <c r="G190" s="114"/>
      <c r="P190" s="2"/>
      <c r="Q190" s="1"/>
    </row>
    <row r="191" spans="1:17" s="116" customFormat="1" x14ac:dyDescent="0.3">
      <c r="A191" s="89"/>
      <c r="B191" s="89"/>
      <c r="C191" s="89"/>
      <c r="D191" s="114"/>
      <c r="E191" s="114"/>
      <c r="F191" s="114"/>
      <c r="G191" s="114"/>
      <c r="P191" s="2"/>
      <c r="Q191" s="1"/>
    </row>
    <row r="192" spans="1:17" s="116" customFormat="1" x14ac:dyDescent="0.3">
      <c r="A192" s="89"/>
      <c r="B192" s="89"/>
      <c r="C192" s="89"/>
      <c r="D192" s="114"/>
      <c r="E192" s="114"/>
      <c r="F192" s="114"/>
      <c r="G192" s="114"/>
      <c r="P192" s="2"/>
      <c r="Q192" s="1"/>
    </row>
    <row r="193" spans="1:17" s="116" customFormat="1" x14ac:dyDescent="0.3">
      <c r="A193" s="89"/>
      <c r="B193" s="89"/>
      <c r="C193" s="89"/>
      <c r="D193" s="114"/>
      <c r="E193" s="114"/>
      <c r="F193" s="114"/>
      <c r="G193" s="114"/>
      <c r="P193" s="2"/>
      <c r="Q193" s="1"/>
    </row>
    <row r="194" spans="1:17" s="116" customFormat="1" x14ac:dyDescent="0.3">
      <c r="A194" s="89"/>
      <c r="B194" s="89"/>
      <c r="C194" s="89"/>
      <c r="D194" s="114"/>
      <c r="E194" s="114"/>
      <c r="F194" s="114"/>
      <c r="G194" s="114"/>
      <c r="P194" s="2"/>
      <c r="Q194" s="1"/>
    </row>
    <row r="195" spans="1:17" s="116" customFormat="1" x14ac:dyDescent="0.3">
      <c r="A195" s="89"/>
      <c r="B195" s="89"/>
      <c r="C195" s="89"/>
      <c r="D195" s="114"/>
      <c r="E195" s="114"/>
      <c r="F195" s="114"/>
      <c r="G195" s="114"/>
      <c r="P195" s="2"/>
      <c r="Q195" s="1"/>
    </row>
    <row r="196" spans="1:17" s="116" customFormat="1" x14ac:dyDescent="0.3">
      <c r="A196" s="89"/>
      <c r="B196" s="89"/>
      <c r="C196" s="89"/>
      <c r="D196" s="114"/>
      <c r="E196" s="114"/>
      <c r="F196" s="114"/>
      <c r="G196" s="114"/>
      <c r="P196" s="2"/>
      <c r="Q196" s="1"/>
    </row>
    <row r="197" spans="1:17" s="116" customFormat="1" x14ac:dyDescent="0.3">
      <c r="A197" s="89"/>
      <c r="B197" s="89"/>
      <c r="C197" s="89"/>
      <c r="D197" s="114"/>
      <c r="E197" s="114"/>
      <c r="F197" s="114"/>
      <c r="G197" s="114"/>
      <c r="P197" s="2"/>
      <c r="Q197" s="1"/>
    </row>
    <row r="198" spans="1:17" s="116" customFormat="1" x14ac:dyDescent="0.3">
      <c r="A198" s="89"/>
      <c r="B198" s="89"/>
      <c r="C198" s="89"/>
      <c r="D198" s="114"/>
      <c r="E198" s="114"/>
      <c r="F198" s="114"/>
      <c r="G198" s="114"/>
      <c r="P198" s="2"/>
      <c r="Q198" s="1"/>
    </row>
    <row r="199" spans="1:17" s="116" customFormat="1" x14ac:dyDescent="0.3">
      <c r="A199" s="89"/>
      <c r="B199" s="89"/>
      <c r="C199" s="89"/>
      <c r="D199" s="114"/>
      <c r="E199" s="114"/>
      <c r="F199" s="114"/>
      <c r="G199" s="114"/>
      <c r="P199" s="2"/>
      <c r="Q199" s="1"/>
    </row>
    <row r="200" spans="1:17" s="116" customFormat="1" x14ac:dyDescent="0.3">
      <c r="A200" s="89"/>
      <c r="B200" s="89"/>
      <c r="C200" s="89"/>
      <c r="D200" s="114"/>
      <c r="E200" s="114"/>
      <c r="F200" s="114"/>
      <c r="G200" s="114"/>
      <c r="P200" s="2"/>
      <c r="Q200" s="1"/>
    </row>
    <row r="201" spans="1:17" s="116" customFormat="1" x14ac:dyDescent="0.3">
      <c r="A201" s="89"/>
      <c r="B201" s="89"/>
      <c r="C201" s="89"/>
      <c r="D201" s="114"/>
      <c r="E201" s="114"/>
      <c r="F201" s="114"/>
      <c r="G201" s="114"/>
      <c r="P201" s="2"/>
      <c r="Q201" s="1"/>
    </row>
    <row r="202" spans="1:17" s="116" customFormat="1" x14ac:dyDescent="0.3">
      <c r="A202" s="89"/>
      <c r="B202" s="89"/>
      <c r="C202" s="89"/>
      <c r="D202" s="114"/>
      <c r="E202" s="114"/>
      <c r="F202" s="114"/>
      <c r="G202" s="114"/>
      <c r="P202" s="2"/>
      <c r="Q202" s="1"/>
    </row>
    <row r="203" spans="1:17" s="116" customFormat="1" x14ac:dyDescent="0.3">
      <c r="A203" s="89"/>
      <c r="B203" s="89"/>
      <c r="C203" s="89"/>
      <c r="D203" s="114"/>
      <c r="E203" s="114"/>
      <c r="F203" s="114"/>
      <c r="G203" s="114"/>
      <c r="P203" s="2"/>
      <c r="Q203" s="1"/>
    </row>
    <row r="204" spans="1:17" s="116" customFormat="1" x14ac:dyDescent="0.3">
      <c r="A204" s="89"/>
      <c r="B204" s="89"/>
      <c r="C204" s="89"/>
      <c r="D204" s="114"/>
      <c r="E204" s="114"/>
      <c r="F204" s="114"/>
      <c r="G204" s="114"/>
      <c r="P204" s="2"/>
      <c r="Q204" s="1"/>
    </row>
    <row r="205" spans="1:17" s="116" customFormat="1" x14ac:dyDescent="0.3">
      <c r="A205" s="89"/>
      <c r="B205" s="89"/>
      <c r="C205" s="89"/>
      <c r="D205" s="114"/>
      <c r="E205" s="114"/>
      <c r="F205" s="114"/>
      <c r="G205" s="114"/>
      <c r="P205" s="2"/>
      <c r="Q205" s="1"/>
    </row>
    <row r="206" spans="1:17" s="116" customFormat="1" x14ac:dyDescent="0.3">
      <c r="A206" s="89"/>
      <c r="B206" s="89"/>
      <c r="C206" s="89"/>
      <c r="D206" s="114"/>
      <c r="E206" s="114"/>
      <c r="F206" s="114"/>
      <c r="G206" s="114"/>
      <c r="P206" s="2"/>
      <c r="Q206" s="1"/>
    </row>
    <row r="207" spans="1:17" s="116" customFormat="1" x14ac:dyDescent="0.3">
      <c r="A207" s="89"/>
      <c r="B207" s="89"/>
      <c r="C207" s="89"/>
      <c r="D207" s="114"/>
      <c r="E207" s="114"/>
      <c r="F207" s="114"/>
      <c r="G207" s="114"/>
      <c r="P207" s="2"/>
      <c r="Q207" s="1"/>
    </row>
    <row r="208" spans="1:17" s="116" customFormat="1" x14ac:dyDescent="0.3">
      <c r="A208" s="89"/>
      <c r="B208" s="89"/>
      <c r="C208" s="89"/>
      <c r="D208" s="114"/>
      <c r="E208" s="114"/>
      <c r="F208" s="114"/>
      <c r="G208" s="114"/>
      <c r="P208" s="2"/>
      <c r="Q208" s="1"/>
    </row>
    <row r="209" spans="1:17" s="116" customFormat="1" x14ac:dyDescent="0.3">
      <c r="A209" s="89"/>
      <c r="B209" s="89"/>
      <c r="C209" s="89"/>
      <c r="D209" s="114"/>
      <c r="E209" s="114"/>
      <c r="F209" s="114"/>
      <c r="G209" s="114"/>
      <c r="P209" s="2"/>
      <c r="Q209" s="1"/>
    </row>
    <row r="210" spans="1:17" s="116" customFormat="1" x14ac:dyDescent="0.3">
      <c r="A210" s="89"/>
      <c r="B210" s="89"/>
      <c r="C210" s="89"/>
      <c r="D210" s="114"/>
      <c r="E210" s="114"/>
      <c r="F210" s="114"/>
      <c r="G210" s="114"/>
      <c r="P210" s="2"/>
      <c r="Q210" s="1"/>
    </row>
    <row r="211" spans="1:17" s="116" customFormat="1" x14ac:dyDescent="0.3">
      <c r="A211" s="89"/>
      <c r="B211" s="89"/>
      <c r="C211" s="89"/>
      <c r="D211" s="114"/>
      <c r="E211" s="114"/>
      <c r="F211" s="114"/>
      <c r="G211" s="114"/>
      <c r="P211" s="2"/>
      <c r="Q211" s="1"/>
    </row>
    <row r="212" spans="1:17" s="116" customFormat="1" x14ac:dyDescent="0.3">
      <c r="A212" s="89"/>
      <c r="B212" s="89"/>
      <c r="C212" s="89"/>
      <c r="D212" s="114"/>
      <c r="E212" s="114"/>
      <c r="F212" s="114"/>
      <c r="G212" s="114"/>
      <c r="P212" s="2"/>
      <c r="Q212" s="1"/>
    </row>
    <row r="213" spans="1:17" s="116" customFormat="1" x14ac:dyDescent="0.3">
      <c r="A213" s="89"/>
      <c r="B213" s="89"/>
      <c r="C213" s="89"/>
      <c r="D213" s="114"/>
      <c r="E213" s="114"/>
      <c r="F213" s="114"/>
      <c r="G213" s="114"/>
      <c r="P213" s="2"/>
      <c r="Q213" s="1"/>
    </row>
    <row r="214" spans="1:17" s="116" customFormat="1" x14ac:dyDescent="0.3">
      <c r="A214" s="89"/>
      <c r="B214" s="89"/>
      <c r="C214" s="89"/>
      <c r="D214" s="114"/>
      <c r="E214" s="114"/>
      <c r="F214" s="114"/>
      <c r="G214" s="114"/>
      <c r="P214" s="2"/>
      <c r="Q214" s="1"/>
    </row>
    <row r="215" spans="1:17" s="116" customFormat="1" x14ac:dyDescent="0.3">
      <c r="A215" s="89"/>
      <c r="B215" s="89"/>
      <c r="C215" s="89"/>
      <c r="D215" s="114"/>
      <c r="E215" s="114"/>
      <c r="F215" s="114"/>
      <c r="G215" s="114"/>
      <c r="P215" s="2"/>
      <c r="Q215" s="1"/>
    </row>
    <row r="216" spans="1:17" s="116" customFormat="1" x14ac:dyDescent="0.3">
      <c r="A216" s="89"/>
      <c r="B216" s="89"/>
      <c r="C216" s="89"/>
      <c r="D216" s="114"/>
      <c r="E216" s="114"/>
      <c r="F216" s="114"/>
      <c r="G216" s="114"/>
      <c r="P216" s="2"/>
      <c r="Q216" s="1"/>
    </row>
    <row r="217" spans="1:17" s="116" customFormat="1" x14ac:dyDescent="0.3">
      <c r="A217" s="89"/>
      <c r="B217" s="89"/>
      <c r="C217" s="89"/>
      <c r="D217" s="114"/>
      <c r="E217" s="114"/>
      <c r="F217" s="114"/>
      <c r="G217" s="114"/>
      <c r="P217" s="2"/>
      <c r="Q217" s="1"/>
    </row>
    <row r="218" spans="1:17" s="116" customFormat="1" x14ac:dyDescent="0.3">
      <c r="A218" s="89"/>
      <c r="B218" s="89"/>
      <c r="C218" s="89"/>
      <c r="D218" s="114"/>
      <c r="E218" s="114"/>
      <c r="F218" s="114"/>
      <c r="G218" s="114"/>
      <c r="P218" s="2"/>
      <c r="Q218" s="1"/>
    </row>
    <row r="219" spans="1:17" s="116" customFormat="1" x14ac:dyDescent="0.3">
      <c r="A219" s="89"/>
      <c r="B219" s="89"/>
      <c r="C219" s="89"/>
      <c r="D219" s="114"/>
      <c r="E219" s="114"/>
      <c r="F219" s="114"/>
      <c r="G219" s="114"/>
      <c r="P219" s="2"/>
      <c r="Q219" s="1"/>
    </row>
    <row r="220" spans="1:17" s="116" customFormat="1" x14ac:dyDescent="0.3">
      <c r="A220" s="89"/>
      <c r="B220" s="89"/>
      <c r="C220" s="89"/>
      <c r="D220" s="114"/>
      <c r="E220" s="114"/>
      <c r="F220" s="114"/>
      <c r="G220" s="114"/>
      <c r="P220" s="2"/>
      <c r="Q220" s="1"/>
    </row>
    <row r="221" spans="1:17" s="116" customFormat="1" x14ac:dyDescent="0.3">
      <c r="A221" s="89"/>
      <c r="B221" s="89"/>
      <c r="C221" s="89"/>
      <c r="D221" s="114"/>
      <c r="E221" s="114"/>
      <c r="F221" s="114"/>
      <c r="G221" s="114"/>
      <c r="P221" s="2"/>
      <c r="Q221" s="1"/>
    </row>
    <row r="222" spans="1:17" s="116" customFormat="1" x14ac:dyDescent="0.3">
      <c r="A222" s="89"/>
      <c r="B222" s="89"/>
      <c r="C222" s="89"/>
      <c r="D222" s="114"/>
      <c r="E222" s="114"/>
      <c r="F222" s="114"/>
      <c r="G222" s="114"/>
      <c r="P222" s="2"/>
      <c r="Q222" s="1"/>
    </row>
    <row r="223" spans="1:17" s="116" customFormat="1" x14ac:dyDescent="0.3">
      <c r="A223" s="89"/>
      <c r="B223" s="89"/>
      <c r="C223" s="89"/>
      <c r="D223" s="114"/>
      <c r="E223" s="114"/>
      <c r="F223" s="114"/>
      <c r="G223" s="114"/>
      <c r="P223" s="2"/>
      <c r="Q223" s="1"/>
    </row>
    <row r="224" spans="1:17" s="116" customFormat="1" x14ac:dyDescent="0.3">
      <c r="A224" s="89"/>
      <c r="B224" s="89"/>
      <c r="C224" s="89"/>
      <c r="D224" s="114"/>
      <c r="E224" s="114"/>
      <c r="F224" s="114"/>
      <c r="G224" s="114"/>
      <c r="P224" s="2"/>
      <c r="Q224" s="1"/>
    </row>
    <row r="225" spans="1:17" s="116" customFormat="1" x14ac:dyDescent="0.3">
      <c r="A225" s="89"/>
      <c r="B225" s="89"/>
      <c r="C225" s="89"/>
      <c r="D225" s="114"/>
      <c r="E225" s="114"/>
      <c r="F225" s="114"/>
      <c r="G225" s="114"/>
      <c r="P225" s="2"/>
      <c r="Q225" s="1"/>
    </row>
    <row r="226" spans="1:17" s="116" customFormat="1" x14ac:dyDescent="0.3">
      <c r="A226" s="89"/>
      <c r="B226" s="89"/>
      <c r="C226" s="89"/>
      <c r="D226" s="114"/>
      <c r="E226" s="114"/>
      <c r="F226" s="114"/>
      <c r="G226" s="114"/>
      <c r="P226" s="2"/>
      <c r="Q226" s="1"/>
    </row>
    <row r="227" spans="1:17" s="116" customFormat="1" x14ac:dyDescent="0.3">
      <c r="A227" s="89"/>
      <c r="B227" s="89"/>
      <c r="C227" s="89"/>
      <c r="D227" s="114"/>
      <c r="E227" s="114"/>
      <c r="F227" s="114"/>
      <c r="G227" s="114"/>
      <c r="P227" s="2"/>
      <c r="Q227" s="1"/>
    </row>
    <row r="228" spans="1:17" s="116" customFormat="1" x14ac:dyDescent="0.3">
      <c r="A228" s="89"/>
      <c r="B228" s="89"/>
      <c r="C228" s="89"/>
      <c r="D228" s="114"/>
      <c r="E228" s="114"/>
      <c r="F228" s="114"/>
      <c r="G228" s="114"/>
      <c r="P228" s="2"/>
      <c r="Q228" s="1"/>
    </row>
    <row r="229" spans="1:17" s="116" customFormat="1" x14ac:dyDescent="0.3">
      <c r="A229" s="89"/>
      <c r="B229" s="89"/>
      <c r="C229" s="89"/>
      <c r="D229" s="114"/>
      <c r="E229" s="114"/>
      <c r="F229" s="114"/>
      <c r="G229" s="114"/>
      <c r="P229" s="2"/>
      <c r="Q229" s="1"/>
    </row>
    <row r="230" spans="1:17" s="116" customFormat="1" x14ac:dyDescent="0.3">
      <c r="A230" s="89"/>
      <c r="B230" s="89"/>
      <c r="C230" s="89"/>
      <c r="D230" s="114"/>
      <c r="E230" s="114"/>
      <c r="F230" s="114"/>
      <c r="G230" s="114"/>
      <c r="P230" s="2"/>
      <c r="Q230" s="1"/>
    </row>
    <row r="231" spans="1:17" s="116" customFormat="1" x14ac:dyDescent="0.3">
      <c r="A231" s="89"/>
      <c r="B231" s="89"/>
      <c r="C231" s="89"/>
      <c r="D231" s="114"/>
      <c r="E231" s="114"/>
      <c r="F231" s="114"/>
      <c r="G231" s="114"/>
      <c r="P231" s="2"/>
      <c r="Q231" s="1"/>
    </row>
    <row r="232" spans="1:17" s="116" customFormat="1" x14ac:dyDescent="0.3">
      <c r="A232" s="89"/>
      <c r="B232" s="89"/>
      <c r="C232" s="89"/>
      <c r="D232" s="114"/>
      <c r="E232" s="114"/>
      <c r="F232" s="114"/>
      <c r="G232" s="114"/>
      <c r="P232" s="2"/>
      <c r="Q232" s="1"/>
    </row>
    <row r="233" spans="1:17" s="116" customFormat="1" x14ac:dyDescent="0.3">
      <c r="A233" s="89"/>
      <c r="B233" s="89"/>
      <c r="C233" s="89"/>
      <c r="D233" s="114"/>
      <c r="E233" s="114"/>
      <c r="F233" s="114"/>
      <c r="G233" s="114"/>
      <c r="P233" s="2"/>
      <c r="Q233" s="1"/>
    </row>
    <row r="234" spans="1:17" s="116" customFormat="1" x14ac:dyDescent="0.3">
      <c r="A234" s="89"/>
      <c r="B234" s="89"/>
      <c r="C234" s="89"/>
      <c r="D234" s="114"/>
      <c r="E234" s="114"/>
      <c r="F234" s="114"/>
      <c r="G234" s="114"/>
      <c r="P234" s="2"/>
      <c r="Q234" s="1"/>
    </row>
    <row r="235" spans="1:17" s="116" customFormat="1" x14ac:dyDescent="0.3">
      <c r="A235" s="89"/>
      <c r="B235" s="89"/>
      <c r="C235" s="89"/>
      <c r="D235" s="114"/>
      <c r="E235" s="114"/>
      <c r="F235" s="114"/>
      <c r="G235" s="114"/>
      <c r="P235" s="2"/>
      <c r="Q235" s="1"/>
    </row>
    <row r="236" spans="1:17" s="116" customFormat="1" x14ac:dyDescent="0.3">
      <c r="A236" s="89"/>
      <c r="B236" s="89"/>
      <c r="C236" s="89"/>
      <c r="D236" s="114"/>
      <c r="E236" s="114"/>
      <c r="F236" s="114"/>
      <c r="G236" s="114"/>
      <c r="P236" s="2"/>
      <c r="Q236" s="1"/>
    </row>
    <row r="237" spans="1:17" s="116" customFormat="1" x14ac:dyDescent="0.3">
      <c r="A237" s="89"/>
      <c r="B237" s="89"/>
      <c r="C237" s="89"/>
      <c r="D237" s="114"/>
      <c r="E237" s="114"/>
      <c r="F237" s="114"/>
      <c r="G237" s="114"/>
      <c r="P237" s="2"/>
      <c r="Q237" s="1"/>
    </row>
    <row r="238" spans="1:17" s="116" customFormat="1" x14ac:dyDescent="0.3">
      <c r="A238" s="89"/>
      <c r="B238" s="89"/>
      <c r="C238" s="89"/>
      <c r="D238" s="114"/>
      <c r="E238" s="114"/>
      <c r="F238" s="114"/>
      <c r="G238" s="114"/>
      <c r="P238" s="2"/>
      <c r="Q238" s="1"/>
    </row>
    <row r="239" spans="1:17" s="116" customFormat="1" x14ac:dyDescent="0.3">
      <c r="A239" s="89"/>
      <c r="B239" s="89"/>
      <c r="C239" s="89"/>
      <c r="D239" s="114"/>
      <c r="E239" s="114"/>
      <c r="F239" s="114"/>
      <c r="G239" s="114"/>
      <c r="P239" s="2"/>
      <c r="Q239" s="1"/>
    </row>
    <row r="240" spans="1:17" s="116" customFormat="1" x14ac:dyDescent="0.3">
      <c r="A240" s="89"/>
      <c r="B240" s="89"/>
      <c r="C240" s="89"/>
      <c r="D240" s="114"/>
      <c r="E240" s="114"/>
      <c r="F240" s="114"/>
      <c r="G240" s="114"/>
      <c r="P240" s="2"/>
      <c r="Q240" s="1"/>
    </row>
    <row r="241" spans="1:17" s="116" customFormat="1" x14ac:dyDescent="0.3">
      <c r="A241" s="89"/>
      <c r="B241" s="89"/>
      <c r="C241" s="89"/>
      <c r="D241" s="114"/>
      <c r="E241" s="114"/>
      <c r="F241" s="114"/>
      <c r="G241" s="114"/>
      <c r="P241" s="2"/>
      <c r="Q241" s="1"/>
    </row>
    <row r="242" spans="1:17" s="116" customFormat="1" x14ac:dyDescent="0.3">
      <c r="A242" s="89"/>
      <c r="B242" s="89"/>
      <c r="C242" s="89"/>
      <c r="D242" s="114"/>
      <c r="E242" s="114"/>
      <c r="F242" s="114"/>
      <c r="G242" s="114"/>
      <c r="P242" s="2"/>
      <c r="Q242" s="1"/>
    </row>
    <row r="243" spans="1:17" s="116" customFormat="1" x14ac:dyDescent="0.3">
      <c r="A243" s="89"/>
      <c r="B243" s="89"/>
      <c r="C243" s="89"/>
      <c r="D243" s="114"/>
      <c r="E243" s="114"/>
      <c r="F243" s="114"/>
      <c r="G243" s="114"/>
      <c r="P243" s="2"/>
      <c r="Q243" s="1"/>
    </row>
    <row r="244" spans="1:17" s="116" customFormat="1" x14ac:dyDescent="0.3">
      <c r="A244" s="89"/>
      <c r="B244" s="89"/>
      <c r="C244" s="89"/>
      <c r="D244" s="114"/>
      <c r="E244" s="114"/>
      <c r="F244" s="114"/>
      <c r="G244" s="114"/>
      <c r="P244" s="2"/>
      <c r="Q244" s="1"/>
    </row>
    <row r="245" spans="1:17" s="116" customFormat="1" x14ac:dyDescent="0.3">
      <c r="A245" s="89"/>
      <c r="B245" s="89"/>
      <c r="C245" s="89"/>
      <c r="D245" s="114"/>
      <c r="E245" s="114"/>
      <c r="F245" s="114"/>
      <c r="G245" s="114"/>
      <c r="P245" s="2"/>
      <c r="Q245" s="1"/>
    </row>
    <row r="246" spans="1:17" s="116" customFormat="1" x14ac:dyDescent="0.3">
      <c r="A246" s="89"/>
      <c r="B246" s="89"/>
      <c r="C246" s="89"/>
      <c r="D246" s="114"/>
      <c r="E246" s="114"/>
      <c r="F246" s="114"/>
      <c r="G246" s="114"/>
      <c r="P246" s="2"/>
      <c r="Q246" s="1"/>
    </row>
    <row r="247" spans="1:17" s="116" customFormat="1" x14ac:dyDescent="0.3">
      <c r="A247" s="89"/>
      <c r="B247" s="89"/>
      <c r="C247" s="89"/>
      <c r="D247" s="114"/>
      <c r="E247" s="114"/>
      <c r="F247" s="114"/>
      <c r="G247" s="114"/>
      <c r="P247" s="2"/>
      <c r="Q247" s="1"/>
    </row>
    <row r="248" spans="1:17" s="116" customFormat="1" x14ac:dyDescent="0.3">
      <c r="A248" s="89"/>
      <c r="B248" s="89"/>
      <c r="C248" s="89"/>
      <c r="D248" s="114"/>
      <c r="E248" s="114"/>
      <c r="F248" s="114"/>
      <c r="G248" s="114"/>
      <c r="P248" s="2"/>
      <c r="Q248" s="1"/>
    </row>
    <row r="249" spans="1:17" s="116" customFormat="1" x14ac:dyDescent="0.3">
      <c r="A249" s="89"/>
      <c r="B249" s="89"/>
      <c r="C249" s="89"/>
      <c r="D249" s="114"/>
      <c r="E249" s="114"/>
      <c r="F249" s="114"/>
      <c r="G249" s="114"/>
      <c r="P249" s="2"/>
      <c r="Q249" s="1"/>
    </row>
    <row r="250" spans="1:17" s="116" customFormat="1" x14ac:dyDescent="0.3">
      <c r="A250" s="89"/>
      <c r="B250" s="89"/>
      <c r="C250" s="89"/>
      <c r="D250" s="114"/>
      <c r="E250" s="114"/>
      <c r="F250" s="114"/>
      <c r="G250" s="114"/>
      <c r="P250" s="2"/>
      <c r="Q250" s="1"/>
    </row>
    <row r="251" spans="1:17" s="116" customFormat="1" x14ac:dyDescent="0.3">
      <c r="A251" s="89"/>
      <c r="B251" s="89"/>
      <c r="C251" s="89"/>
      <c r="D251" s="114"/>
      <c r="E251" s="114"/>
      <c r="F251" s="114"/>
      <c r="G251" s="114"/>
      <c r="P251" s="2"/>
      <c r="Q251" s="1"/>
    </row>
    <row r="252" spans="1:17" s="116" customFormat="1" x14ac:dyDescent="0.3">
      <c r="A252" s="89"/>
      <c r="B252" s="89"/>
      <c r="C252" s="89"/>
      <c r="D252" s="114"/>
      <c r="E252" s="114"/>
      <c r="F252" s="114"/>
      <c r="G252" s="114"/>
      <c r="P252" s="2"/>
      <c r="Q252" s="1"/>
    </row>
    <row r="253" spans="1:17" s="116" customFormat="1" x14ac:dyDescent="0.3">
      <c r="A253" s="89"/>
      <c r="B253" s="89"/>
      <c r="C253" s="89"/>
      <c r="D253" s="114"/>
      <c r="E253" s="114"/>
      <c r="F253" s="114"/>
      <c r="G253" s="114"/>
      <c r="P253" s="2"/>
      <c r="Q253" s="1"/>
    </row>
    <row r="254" spans="1:17" s="116" customFormat="1" x14ac:dyDescent="0.3">
      <c r="A254" s="89"/>
      <c r="B254" s="89"/>
      <c r="C254" s="89"/>
      <c r="D254" s="114"/>
      <c r="E254" s="114"/>
      <c r="F254" s="114"/>
      <c r="G254" s="114"/>
      <c r="P254" s="2"/>
      <c r="Q254" s="1"/>
    </row>
    <row r="255" spans="1:17" s="116" customFormat="1" x14ac:dyDescent="0.3">
      <c r="A255" s="89"/>
      <c r="B255" s="89"/>
      <c r="C255" s="89"/>
      <c r="D255" s="114"/>
      <c r="E255" s="114"/>
      <c r="F255" s="114"/>
      <c r="G255" s="114"/>
      <c r="P255" s="2"/>
      <c r="Q255" s="1"/>
    </row>
    <row r="256" spans="1:17" s="116" customFormat="1" x14ac:dyDescent="0.3">
      <c r="A256" s="89"/>
      <c r="B256" s="89"/>
      <c r="C256" s="89"/>
      <c r="D256" s="114"/>
      <c r="E256" s="114"/>
      <c r="F256" s="114"/>
      <c r="G256" s="114"/>
      <c r="P256" s="2"/>
      <c r="Q256" s="1"/>
    </row>
    <row r="257" spans="1:17" s="116" customFormat="1" x14ac:dyDescent="0.3">
      <c r="A257" s="89"/>
      <c r="B257" s="89"/>
      <c r="C257" s="89"/>
      <c r="D257" s="114"/>
      <c r="E257" s="114"/>
      <c r="F257" s="114"/>
      <c r="G257" s="114"/>
      <c r="P257" s="2"/>
      <c r="Q257" s="1"/>
    </row>
    <row r="258" spans="1:17" s="116" customFormat="1" x14ac:dyDescent="0.3">
      <c r="A258" s="89"/>
      <c r="B258" s="89"/>
      <c r="C258" s="89"/>
      <c r="D258" s="114"/>
      <c r="E258" s="114"/>
      <c r="F258" s="114"/>
      <c r="G258" s="114"/>
      <c r="P258" s="2"/>
      <c r="Q258" s="1"/>
    </row>
    <row r="259" spans="1:17" s="116" customFormat="1" x14ac:dyDescent="0.3">
      <c r="A259" s="89"/>
      <c r="B259" s="89"/>
      <c r="C259" s="89"/>
      <c r="D259" s="114"/>
      <c r="E259" s="114"/>
      <c r="F259" s="114"/>
      <c r="G259" s="114"/>
      <c r="P259" s="2"/>
      <c r="Q259" s="1"/>
    </row>
    <row r="260" spans="1:17" s="116" customFormat="1" x14ac:dyDescent="0.3">
      <c r="A260" s="89"/>
      <c r="B260" s="89"/>
      <c r="C260" s="89"/>
      <c r="D260" s="114"/>
      <c r="E260" s="114"/>
      <c r="F260" s="114"/>
      <c r="G260" s="114"/>
      <c r="P260" s="2"/>
      <c r="Q260" s="1"/>
    </row>
    <row r="261" spans="1:17" s="116" customFormat="1" x14ac:dyDescent="0.3">
      <c r="A261" s="89"/>
      <c r="B261" s="89"/>
      <c r="C261" s="89"/>
      <c r="D261" s="114"/>
      <c r="E261" s="114"/>
      <c r="F261" s="114"/>
      <c r="G261" s="114"/>
      <c r="P261" s="2"/>
      <c r="Q261" s="1"/>
    </row>
    <row r="262" spans="1:17" s="116" customFormat="1" x14ac:dyDescent="0.3">
      <c r="A262" s="89"/>
      <c r="B262" s="89"/>
      <c r="C262" s="89"/>
      <c r="D262" s="114"/>
      <c r="E262" s="114"/>
      <c r="F262" s="114"/>
      <c r="G262" s="114"/>
      <c r="P262" s="2"/>
      <c r="Q262" s="1"/>
    </row>
    <row r="263" spans="1:17" s="116" customFormat="1" x14ac:dyDescent="0.3">
      <c r="A263" s="89"/>
      <c r="B263" s="89"/>
      <c r="C263" s="89"/>
      <c r="D263" s="114"/>
      <c r="E263" s="114"/>
      <c r="F263" s="114"/>
      <c r="G263" s="114"/>
      <c r="P263" s="2"/>
      <c r="Q263" s="1"/>
    </row>
    <row r="264" spans="1:17" s="116" customFormat="1" x14ac:dyDescent="0.3">
      <c r="A264" s="89"/>
      <c r="B264" s="89"/>
      <c r="C264" s="89"/>
      <c r="D264" s="114"/>
      <c r="E264" s="114"/>
      <c r="F264" s="114"/>
      <c r="G264" s="114"/>
      <c r="P264" s="2"/>
      <c r="Q264" s="1"/>
    </row>
    <row r="265" spans="1:17" s="116" customFormat="1" x14ac:dyDescent="0.3">
      <c r="A265" s="89"/>
      <c r="B265" s="89"/>
      <c r="C265" s="89"/>
      <c r="D265" s="114"/>
      <c r="E265" s="114"/>
      <c r="F265" s="114"/>
      <c r="G265" s="114"/>
      <c r="P265" s="2"/>
      <c r="Q265" s="1"/>
    </row>
    <row r="266" spans="1:17" s="116" customFormat="1" x14ac:dyDescent="0.3">
      <c r="A266" s="89"/>
      <c r="B266" s="89"/>
      <c r="C266" s="89"/>
      <c r="D266" s="114"/>
      <c r="E266" s="114"/>
      <c r="F266" s="114"/>
      <c r="G266" s="114"/>
      <c r="P266" s="2"/>
      <c r="Q266" s="1"/>
    </row>
    <row r="267" spans="1:17" s="116" customFormat="1" x14ac:dyDescent="0.3">
      <c r="A267" s="89"/>
      <c r="B267" s="89"/>
      <c r="C267" s="89"/>
      <c r="D267" s="114"/>
      <c r="E267" s="114"/>
      <c r="F267" s="114"/>
      <c r="G267" s="114"/>
      <c r="P267" s="2"/>
      <c r="Q267" s="1"/>
    </row>
    <row r="268" spans="1:17" s="116" customFormat="1" x14ac:dyDescent="0.3">
      <c r="A268" s="89"/>
      <c r="B268" s="89"/>
      <c r="C268" s="89"/>
      <c r="D268" s="114"/>
      <c r="E268" s="114"/>
      <c r="F268" s="114"/>
      <c r="G268" s="114"/>
      <c r="P268" s="2"/>
      <c r="Q268" s="1"/>
    </row>
    <row r="269" spans="1:17" s="116" customFormat="1" x14ac:dyDescent="0.3">
      <c r="A269" s="89"/>
      <c r="B269" s="89"/>
      <c r="C269" s="89"/>
      <c r="D269" s="114"/>
      <c r="E269" s="114"/>
      <c r="F269" s="114"/>
      <c r="G269" s="114"/>
      <c r="P269" s="2"/>
      <c r="Q269" s="1"/>
    </row>
    <row r="270" spans="1:17" s="116" customFormat="1" x14ac:dyDescent="0.3">
      <c r="A270" s="89"/>
      <c r="B270" s="89"/>
      <c r="C270" s="89"/>
      <c r="D270" s="114"/>
      <c r="E270" s="114"/>
      <c r="F270" s="114"/>
      <c r="G270" s="114"/>
      <c r="P270" s="2"/>
      <c r="Q270" s="1"/>
    </row>
    <row r="271" spans="1:17" s="116" customFormat="1" x14ac:dyDescent="0.3">
      <c r="A271" s="89"/>
      <c r="B271" s="89"/>
      <c r="C271" s="89"/>
      <c r="D271" s="114"/>
      <c r="E271" s="114"/>
      <c r="F271" s="114"/>
      <c r="G271" s="114"/>
      <c r="P271" s="2"/>
      <c r="Q271" s="1"/>
    </row>
    <row r="272" spans="1:17" s="116" customFormat="1" x14ac:dyDescent="0.3">
      <c r="A272" s="89"/>
      <c r="B272" s="89"/>
      <c r="C272" s="89"/>
      <c r="D272" s="114"/>
      <c r="E272" s="114"/>
      <c r="F272" s="114"/>
      <c r="G272" s="114"/>
      <c r="P272" s="2"/>
      <c r="Q272" s="1"/>
    </row>
    <row r="273" spans="1:17" s="116" customFormat="1" x14ac:dyDescent="0.3">
      <c r="A273" s="89"/>
      <c r="B273" s="89"/>
      <c r="C273" s="89"/>
      <c r="D273" s="114"/>
      <c r="E273" s="114"/>
      <c r="F273" s="114"/>
      <c r="G273" s="114"/>
      <c r="P273" s="2"/>
      <c r="Q273" s="1"/>
    </row>
    <row r="274" spans="1:17" s="116" customFormat="1" x14ac:dyDescent="0.3">
      <c r="A274" s="89"/>
      <c r="B274" s="89"/>
      <c r="C274" s="89"/>
      <c r="D274" s="114"/>
      <c r="E274" s="114"/>
      <c r="F274" s="114"/>
      <c r="G274" s="114"/>
      <c r="P274" s="2"/>
      <c r="Q274" s="1"/>
    </row>
    <row r="275" spans="1:17" s="116" customFormat="1" x14ac:dyDescent="0.3">
      <c r="A275" s="89"/>
      <c r="B275" s="89"/>
      <c r="C275" s="89"/>
      <c r="D275" s="114"/>
      <c r="E275" s="114"/>
      <c r="F275" s="114"/>
      <c r="G275" s="114"/>
      <c r="P275" s="2"/>
      <c r="Q275" s="1"/>
    </row>
    <row r="276" spans="1:17" s="116" customFormat="1" x14ac:dyDescent="0.3">
      <c r="A276" s="89"/>
      <c r="B276" s="89"/>
      <c r="C276" s="89"/>
      <c r="D276" s="114"/>
      <c r="E276" s="114"/>
      <c r="F276" s="114"/>
      <c r="G276" s="114"/>
      <c r="P276" s="2"/>
      <c r="Q276" s="1"/>
    </row>
    <row r="277" spans="1:17" s="116" customFormat="1" x14ac:dyDescent="0.3">
      <c r="A277" s="89"/>
      <c r="B277" s="89"/>
      <c r="C277" s="89"/>
      <c r="D277" s="114"/>
      <c r="E277" s="114"/>
      <c r="F277" s="114"/>
      <c r="G277" s="114"/>
      <c r="P277" s="2"/>
      <c r="Q277" s="1"/>
    </row>
    <row r="278" spans="1:17" s="116" customFormat="1" x14ac:dyDescent="0.3">
      <c r="A278" s="89"/>
      <c r="B278" s="89"/>
      <c r="C278" s="89"/>
      <c r="D278" s="114"/>
      <c r="E278" s="114"/>
      <c r="F278" s="114"/>
      <c r="G278" s="114"/>
      <c r="P278" s="2"/>
      <c r="Q278" s="1"/>
    </row>
    <row r="279" spans="1:17" s="116" customFormat="1" x14ac:dyDescent="0.3">
      <c r="A279" s="89"/>
      <c r="B279" s="89"/>
      <c r="C279" s="89"/>
      <c r="D279" s="114"/>
      <c r="E279" s="114"/>
      <c r="F279" s="114"/>
      <c r="G279" s="114"/>
      <c r="P279" s="2"/>
      <c r="Q279" s="1"/>
    </row>
    <row r="280" spans="1:17" s="116" customFormat="1" x14ac:dyDescent="0.3">
      <c r="A280" s="89"/>
      <c r="B280" s="89"/>
      <c r="C280" s="89"/>
      <c r="D280" s="114"/>
      <c r="E280" s="114"/>
      <c r="F280" s="114"/>
      <c r="G280" s="114"/>
      <c r="P280" s="2"/>
      <c r="Q280" s="1"/>
    </row>
    <row r="281" spans="1:17" s="116" customFormat="1" x14ac:dyDescent="0.3">
      <c r="A281" s="89"/>
      <c r="B281" s="89"/>
      <c r="C281" s="89"/>
      <c r="D281" s="114"/>
      <c r="E281" s="114"/>
      <c r="F281" s="114"/>
      <c r="G281" s="114"/>
      <c r="P281" s="2"/>
      <c r="Q281" s="1"/>
    </row>
    <row r="282" spans="1:17" s="116" customFormat="1" x14ac:dyDescent="0.3">
      <c r="A282" s="89"/>
      <c r="B282" s="89"/>
      <c r="C282" s="89"/>
      <c r="D282" s="114"/>
      <c r="E282" s="114"/>
      <c r="F282" s="114"/>
      <c r="G282" s="114"/>
      <c r="P282" s="2"/>
      <c r="Q282" s="1"/>
    </row>
    <row r="283" spans="1:17" s="116" customFormat="1" x14ac:dyDescent="0.3">
      <c r="A283" s="89"/>
      <c r="B283" s="89"/>
      <c r="C283" s="89"/>
      <c r="D283" s="114"/>
      <c r="E283" s="114"/>
      <c r="F283" s="114"/>
      <c r="G283" s="114"/>
      <c r="P283" s="2"/>
      <c r="Q283" s="1"/>
    </row>
    <row r="284" spans="1:17" s="116" customFormat="1" x14ac:dyDescent="0.3">
      <c r="A284" s="89"/>
      <c r="B284" s="89"/>
      <c r="C284" s="89"/>
      <c r="D284" s="114"/>
      <c r="E284" s="114"/>
      <c r="F284" s="114"/>
      <c r="G284" s="114"/>
      <c r="P284" s="2"/>
      <c r="Q284" s="1"/>
    </row>
    <row r="285" spans="1:17" s="116" customFormat="1" x14ac:dyDescent="0.3">
      <c r="A285" s="89"/>
      <c r="B285" s="89"/>
      <c r="C285" s="89"/>
      <c r="D285" s="114"/>
      <c r="E285" s="114"/>
      <c r="F285" s="114"/>
      <c r="G285" s="114"/>
      <c r="P285" s="2"/>
      <c r="Q285" s="1"/>
    </row>
    <row r="286" spans="1:17" s="116" customFormat="1" x14ac:dyDescent="0.3">
      <c r="A286" s="89"/>
      <c r="B286" s="89"/>
      <c r="C286" s="89"/>
      <c r="D286" s="114"/>
      <c r="E286" s="114"/>
      <c r="F286" s="114"/>
      <c r="G286" s="114"/>
      <c r="P286" s="2"/>
      <c r="Q286" s="1"/>
    </row>
    <row r="287" spans="1:17" s="116" customFormat="1" x14ac:dyDescent="0.3">
      <c r="A287" s="89"/>
      <c r="B287" s="89"/>
      <c r="C287" s="89"/>
      <c r="D287" s="114"/>
      <c r="E287" s="114"/>
      <c r="F287" s="114"/>
      <c r="G287" s="114"/>
      <c r="P287" s="2"/>
      <c r="Q287" s="1"/>
    </row>
    <row r="288" spans="1:17" s="116" customFormat="1" x14ac:dyDescent="0.3">
      <c r="A288" s="89"/>
      <c r="B288" s="89"/>
      <c r="C288" s="89"/>
      <c r="D288" s="114"/>
      <c r="E288" s="114"/>
      <c r="F288" s="114"/>
      <c r="G288" s="114"/>
      <c r="P288" s="2"/>
      <c r="Q288" s="1"/>
    </row>
    <row r="289" spans="1:17" s="116" customFormat="1" x14ac:dyDescent="0.3">
      <c r="A289" s="89"/>
      <c r="B289" s="89"/>
      <c r="C289" s="89"/>
      <c r="D289" s="114"/>
      <c r="E289" s="114"/>
      <c r="F289" s="114"/>
      <c r="G289" s="114"/>
      <c r="P289" s="2"/>
      <c r="Q289" s="1"/>
    </row>
    <row r="290" spans="1:17" s="116" customFormat="1" x14ac:dyDescent="0.3">
      <c r="A290" s="89"/>
      <c r="B290" s="89"/>
      <c r="C290" s="89"/>
      <c r="D290" s="114"/>
      <c r="E290" s="114"/>
      <c r="F290" s="114"/>
      <c r="G290" s="114"/>
      <c r="P290" s="2"/>
      <c r="Q290" s="1"/>
    </row>
    <row r="291" spans="1:17" s="116" customFormat="1" x14ac:dyDescent="0.3">
      <c r="A291" s="89"/>
      <c r="B291" s="89"/>
      <c r="C291" s="89"/>
      <c r="D291" s="114"/>
      <c r="E291" s="114"/>
      <c r="F291" s="114"/>
      <c r="G291" s="114"/>
      <c r="P291" s="2"/>
      <c r="Q291" s="1"/>
    </row>
    <row r="292" spans="1:17" s="116" customFormat="1" x14ac:dyDescent="0.3">
      <c r="A292" s="89"/>
      <c r="B292" s="89"/>
      <c r="C292" s="89"/>
      <c r="D292" s="114"/>
      <c r="E292" s="114"/>
      <c r="F292" s="114"/>
      <c r="G292" s="114"/>
      <c r="P292" s="2"/>
      <c r="Q292" s="1"/>
    </row>
    <row r="293" spans="1:17" s="116" customFormat="1" x14ac:dyDescent="0.3">
      <c r="A293" s="89"/>
      <c r="B293" s="89"/>
      <c r="C293" s="89"/>
      <c r="D293" s="114"/>
      <c r="E293" s="114"/>
      <c r="F293" s="114"/>
      <c r="G293" s="114"/>
      <c r="P293" s="2"/>
      <c r="Q293" s="1"/>
    </row>
    <row r="294" spans="1:17" s="116" customFormat="1" x14ac:dyDescent="0.3">
      <c r="A294" s="89"/>
      <c r="B294" s="89"/>
      <c r="C294" s="89"/>
      <c r="D294" s="114"/>
      <c r="E294" s="114"/>
      <c r="F294" s="114"/>
      <c r="G294" s="114"/>
      <c r="P294" s="2"/>
      <c r="Q294" s="1"/>
    </row>
    <row r="295" spans="1:17" s="116" customFormat="1" x14ac:dyDescent="0.3">
      <c r="A295" s="89"/>
      <c r="B295" s="89"/>
      <c r="C295" s="89"/>
      <c r="D295" s="114"/>
      <c r="E295" s="114"/>
      <c r="F295" s="114"/>
      <c r="G295" s="114"/>
      <c r="P295" s="2"/>
      <c r="Q295" s="1"/>
    </row>
    <row r="296" spans="1:17" s="116" customFormat="1" x14ac:dyDescent="0.3">
      <c r="A296" s="89"/>
      <c r="B296" s="89"/>
      <c r="C296" s="89"/>
      <c r="D296" s="114"/>
      <c r="E296" s="114"/>
      <c r="F296" s="114"/>
      <c r="G296" s="114"/>
      <c r="P296" s="2"/>
      <c r="Q296" s="1"/>
    </row>
    <row r="297" spans="1:17" s="116" customFormat="1" x14ac:dyDescent="0.3">
      <c r="A297" s="89"/>
      <c r="B297" s="89"/>
      <c r="C297" s="89"/>
      <c r="D297" s="114"/>
      <c r="E297" s="114"/>
      <c r="F297" s="114"/>
      <c r="G297" s="114"/>
      <c r="P297" s="2"/>
      <c r="Q297" s="1"/>
    </row>
    <row r="298" spans="1:17" s="116" customFormat="1" x14ac:dyDescent="0.3">
      <c r="A298" s="89"/>
      <c r="B298" s="89"/>
      <c r="C298" s="89"/>
      <c r="D298" s="114"/>
      <c r="E298" s="114"/>
      <c r="F298" s="114"/>
      <c r="G298" s="114"/>
      <c r="P298" s="2"/>
      <c r="Q298" s="1"/>
    </row>
    <row r="299" spans="1:17" s="116" customFormat="1" x14ac:dyDescent="0.3">
      <c r="A299" s="89"/>
      <c r="B299" s="89"/>
      <c r="C299" s="89"/>
      <c r="D299" s="114"/>
      <c r="E299" s="114"/>
      <c r="F299" s="114"/>
      <c r="G299" s="114"/>
      <c r="P299" s="2"/>
      <c r="Q299" s="1"/>
    </row>
    <row r="300" spans="1:17" s="116" customFormat="1" x14ac:dyDescent="0.3">
      <c r="A300" s="89"/>
      <c r="B300" s="89"/>
      <c r="C300" s="89"/>
      <c r="D300" s="114"/>
      <c r="E300" s="114"/>
      <c r="F300" s="114"/>
      <c r="G300" s="114"/>
      <c r="P300" s="2"/>
      <c r="Q300" s="1"/>
    </row>
    <row r="301" spans="1:17" s="116" customFormat="1" x14ac:dyDescent="0.3">
      <c r="A301" s="89"/>
      <c r="B301" s="89"/>
      <c r="C301" s="89"/>
      <c r="D301" s="114"/>
      <c r="E301" s="114"/>
      <c r="F301" s="114"/>
      <c r="G301" s="114"/>
      <c r="P301" s="2"/>
      <c r="Q301" s="1"/>
    </row>
    <row r="302" spans="1:17" s="116" customFormat="1" x14ac:dyDescent="0.3">
      <c r="A302" s="89"/>
      <c r="B302" s="89"/>
      <c r="C302" s="89"/>
      <c r="D302" s="114"/>
      <c r="E302" s="114"/>
      <c r="F302" s="114"/>
      <c r="G302" s="114"/>
      <c r="P302" s="2"/>
      <c r="Q302" s="1"/>
    </row>
    <row r="303" spans="1:17" s="116" customFormat="1" x14ac:dyDescent="0.3">
      <c r="A303" s="89"/>
      <c r="B303" s="89"/>
      <c r="C303" s="89"/>
      <c r="D303" s="114"/>
      <c r="E303" s="114"/>
      <c r="F303" s="114"/>
      <c r="G303" s="114"/>
      <c r="P303" s="2"/>
      <c r="Q303" s="1"/>
    </row>
    <row r="304" spans="1:17" s="116" customFormat="1" x14ac:dyDescent="0.3">
      <c r="A304" s="89"/>
      <c r="B304" s="89"/>
      <c r="C304" s="89"/>
      <c r="D304" s="114"/>
      <c r="E304" s="114"/>
      <c r="F304" s="114"/>
      <c r="G304" s="114"/>
      <c r="P304" s="2"/>
      <c r="Q304" s="1"/>
    </row>
    <row r="305" spans="1:17" s="116" customFormat="1" x14ac:dyDescent="0.3">
      <c r="A305" s="89"/>
      <c r="B305" s="89"/>
      <c r="C305" s="89"/>
      <c r="D305" s="114"/>
      <c r="E305" s="114"/>
      <c r="F305" s="114"/>
      <c r="G305" s="114"/>
      <c r="P305" s="2"/>
      <c r="Q305" s="1"/>
    </row>
    <row r="306" spans="1:17" s="116" customFormat="1" x14ac:dyDescent="0.3">
      <c r="A306" s="89"/>
      <c r="B306" s="89"/>
      <c r="C306" s="89"/>
      <c r="D306" s="114"/>
      <c r="E306" s="114"/>
      <c r="F306" s="114"/>
      <c r="G306" s="114"/>
      <c r="P306" s="2"/>
      <c r="Q306" s="1"/>
    </row>
    <row r="307" spans="1:17" s="116" customFormat="1" x14ac:dyDescent="0.3">
      <c r="A307" s="89"/>
      <c r="B307" s="89"/>
      <c r="C307" s="89"/>
      <c r="D307" s="114"/>
      <c r="E307" s="114"/>
      <c r="F307" s="114"/>
      <c r="G307" s="114"/>
      <c r="P307" s="2"/>
      <c r="Q307" s="1"/>
    </row>
    <row r="308" spans="1:17" s="116" customFormat="1" x14ac:dyDescent="0.3">
      <c r="A308" s="89"/>
      <c r="B308" s="89"/>
      <c r="C308" s="89"/>
      <c r="D308" s="114"/>
      <c r="E308" s="114"/>
      <c r="F308" s="114"/>
      <c r="G308" s="114"/>
      <c r="P308" s="2"/>
      <c r="Q308" s="1"/>
    </row>
    <row r="309" spans="1:17" s="116" customFormat="1" x14ac:dyDescent="0.3">
      <c r="A309" s="89"/>
      <c r="B309" s="89"/>
      <c r="C309" s="89"/>
      <c r="D309" s="114"/>
      <c r="E309" s="114"/>
      <c r="F309" s="114"/>
      <c r="G309" s="114"/>
      <c r="P309" s="2"/>
      <c r="Q309" s="1"/>
    </row>
    <row r="310" spans="1:17" s="116" customFormat="1" x14ac:dyDescent="0.3">
      <c r="A310" s="89"/>
      <c r="B310" s="89"/>
      <c r="C310" s="89"/>
      <c r="D310" s="114"/>
      <c r="E310" s="114"/>
      <c r="F310" s="114"/>
      <c r="G310" s="114"/>
      <c r="P310" s="2"/>
      <c r="Q310" s="1"/>
    </row>
    <row r="311" spans="1:17" s="116" customFormat="1" x14ac:dyDescent="0.3">
      <c r="A311" s="89"/>
      <c r="B311" s="89"/>
      <c r="C311" s="89"/>
      <c r="D311" s="114"/>
      <c r="E311" s="114"/>
      <c r="F311" s="114"/>
      <c r="G311" s="114"/>
      <c r="P311" s="2"/>
      <c r="Q311" s="1"/>
    </row>
    <row r="312" spans="1:17" s="116" customFormat="1" x14ac:dyDescent="0.3">
      <c r="A312" s="89"/>
      <c r="B312" s="89"/>
      <c r="C312" s="89"/>
      <c r="D312" s="114"/>
      <c r="E312" s="114"/>
      <c r="F312" s="114"/>
      <c r="G312" s="114"/>
      <c r="P312" s="2"/>
      <c r="Q312" s="1"/>
    </row>
    <row r="313" spans="1:17" s="116" customFormat="1" x14ac:dyDescent="0.3">
      <c r="A313" s="89"/>
      <c r="B313" s="89"/>
      <c r="C313" s="89"/>
      <c r="D313" s="114"/>
      <c r="E313" s="114"/>
      <c r="F313" s="114"/>
      <c r="G313" s="114"/>
      <c r="P313" s="2"/>
      <c r="Q313" s="1"/>
    </row>
    <row r="314" spans="1:17" s="116" customFormat="1" x14ac:dyDescent="0.3">
      <c r="A314" s="89"/>
      <c r="B314" s="89"/>
      <c r="C314" s="89"/>
      <c r="D314" s="114"/>
      <c r="E314" s="114"/>
      <c r="F314" s="114"/>
      <c r="G314" s="114"/>
      <c r="P314" s="2"/>
      <c r="Q314" s="1"/>
    </row>
    <row r="315" spans="1:17" s="116" customFormat="1" x14ac:dyDescent="0.3">
      <c r="A315" s="89"/>
      <c r="B315" s="89"/>
      <c r="C315" s="89"/>
      <c r="D315" s="114"/>
      <c r="E315" s="114"/>
      <c r="F315" s="114"/>
      <c r="G315" s="114"/>
      <c r="P315" s="2"/>
      <c r="Q315" s="1"/>
    </row>
    <row r="316" spans="1:17" s="116" customFormat="1" x14ac:dyDescent="0.3">
      <c r="A316" s="89"/>
      <c r="B316" s="89"/>
      <c r="C316" s="89"/>
      <c r="D316" s="114"/>
      <c r="E316" s="114"/>
      <c r="F316" s="114"/>
      <c r="G316" s="114"/>
      <c r="P316" s="2"/>
      <c r="Q316" s="1"/>
    </row>
    <row r="317" spans="1:17" s="116" customFormat="1" x14ac:dyDescent="0.3">
      <c r="A317" s="89"/>
      <c r="B317" s="89"/>
      <c r="C317" s="89"/>
      <c r="D317" s="114"/>
      <c r="E317" s="114"/>
      <c r="F317" s="114"/>
      <c r="G317" s="114"/>
      <c r="P317" s="2"/>
      <c r="Q317" s="1"/>
    </row>
    <row r="318" spans="1:17" s="116" customFormat="1" x14ac:dyDescent="0.3">
      <c r="A318" s="89"/>
      <c r="B318" s="89"/>
      <c r="C318" s="89"/>
      <c r="D318" s="114"/>
      <c r="E318" s="114"/>
      <c r="F318" s="114"/>
      <c r="G318" s="114"/>
      <c r="P318" s="2"/>
      <c r="Q318" s="1"/>
    </row>
    <row r="319" spans="1:17" s="116" customFormat="1" x14ac:dyDescent="0.3">
      <c r="A319" s="89"/>
      <c r="B319" s="89"/>
      <c r="C319" s="89"/>
      <c r="D319" s="114"/>
      <c r="E319" s="114"/>
      <c r="F319" s="114"/>
      <c r="G319" s="114"/>
      <c r="P319" s="2"/>
      <c r="Q319" s="1"/>
    </row>
    <row r="320" spans="1:17" s="116" customFormat="1" x14ac:dyDescent="0.3">
      <c r="A320" s="89"/>
      <c r="B320" s="89"/>
      <c r="C320" s="89"/>
      <c r="D320" s="114"/>
      <c r="E320" s="114"/>
      <c r="F320" s="114"/>
      <c r="G320" s="114"/>
      <c r="P320" s="2"/>
      <c r="Q320" s="1"/>
    </row>
    <row r="321" spans="1:17" s="116" customFormat="1" x14ac:dyDescent="0.3">
      <c r="A321" s="89"/>
      <c r="B321" s="89"/>
      <c r="C321" s="89"/>
      <c r="D321" s="114"/>
      <c r="E321" s="114"/>
      <c r="F321" s="114"/>
      <c r="G321" s="114"/>
      <c r="P321" s="2"/>
      <c r="Q321" s="1"/>
    </row>
    <row r="322" spans="1:17" s="116" customFormat="1" x14ac:dyDescent="0.3">
      <c r="A322" s="89"/>
      <c r="B322" s="89"/>
      <c r="C322" s="89"/>
      <c r="D322" s="114"/>
      <c r="E322" s="114"/>
      <c r="F322" s="114"/>
      <c r="G322" s="114"/>
      <c r="P322" s="2"/>
      <c r="Q322" s="1"/>
    </row>
    <row r="323" spans="1:17" s="116" customFormat="1" x14ac:dyDescent="0.3">
      <c r="A323" s="89"/>
      <c r="B323" s="89"/>
      <c r="C323" s="89"/>
      <c r="D323" s="114"/>
      <c r="E323" s="114"/>
      <c r="F323" s="114"/>
      <c r="G323" s="114"/>
      <c r="P323" s="2"/>
      <c r="Q323" s="1"/>
    </row>
    <row r="324" spans="1:17" s="116" customFormat="1" x14ac:dyDescent="0.3">
      <c r="A324" s="89"/>
      <c r="B324" s="89"/>
      <c r="C324" s="89"/>
      <c r="D324" s="114"/>
      <c r="E324" s="114"/>
      <c r="F324" s="114"/>
      <c r="G324" s="114"/>
      <c r="P324" s="2"/>
      <c r="Q324" s="1"/>
    </row>
    <row r="325" spans="1:17" s="116" customFormat="1" x14ac:dyDescent="0.3">
      <c r="A325" s="89"/>
      <c r="B325" s="89"/>
      <c r="C325" s="89"/>
      <c r="D325" s="114"/>
      <c r="E325" s="114"/>
      <c r="F325" s="114"/>
      <c r="G325" s="114"/>
      <c r="P325" s="2"/>
      <c r="Q325" s="1"/>
    </row>
    <row r="326" spans="1:17" s="116" customFormat="1" x14ac:dyDescent="0.3">
      <c r="A326" s="89"/>
      <c r="B326" s="89"/>
      <c r="C326" s="89"/>
      <c r="D326" s="114"/>
      <c r="E326" s="114"/>
      <c r="F326" s="114"/>
      <c r="G326" s="114"/>
      <c r="P326" s="2"/>
      <c r="Q326" s="1"/>
    </row>
    <row r="327" spans="1:17" s="116" customFormat="1" x14ac:dyDescent="0.3">
      <c r="A327" s="89"/>
      <c r="B327" s="89"/>
      <c r="C327" s="89"/>
      <c r="D327" s="114"/>
      <c r="E327" s="114"/>
      <c r="F327" s="114"/>
      <c r="G327" s="114"/>
      <c r="P327" s="2"/>
      <c r="Q327" s="1"/>
    </row>
    <row r="328" spans="1:17" s="116" customFormat="1" x14ac:dyDescent="0.3">
      <c r="A328" s="89"/>
      <c r="B328" s="89"/>
      <c r="C328" s="89"/>
      <c r="D328" s="114"/>
      <c r="E328" s="114"/>
      <c r="F328" s="114"/>
      <c r="G328" s="114"/>
      <c r="P328" s="2"/>
      <c r="Q328" s="1"/>
    </row>
    <row r="329" spans="1:17" s="116" customFormat="1" x14ac:dyDescent="0.3">
      <c r="A329" s="89"/>
      <c r="B329" s="89"/>
      <c r="C329" s="89"/>
      <c r="D329" s="114"/>
      <c r="E329" s="114"/>
      <c r="F329" s="114"/>
      <c r="G329" s="114"/>
      <c r="P329" s="2"/>
      <c r="Q329" s="1"/>
    </row>
    <row r="330" spans="1:17" s="116" customFormat="1" x14ac:dyDescent="0.3">
      <c r="A330" s="89"/>
      <c r="B330" s="89"/>
      <c r="C330" s="89"/>
      <c r="D330" s="114"/>
      <c r="E330" s="114"/>
      <c r="F330" s="114"/>
      <c r="G330" s="114"/>
      <c r="P330" s="2"/>
      <c r="Q330" s="1"/>
    </row>
    <row r="331" spans="1:17" s="116" customFormat="1" x14ac:dyDescent="0.3">
      <c r="A331" s="89"/>
      <c r="B331" s="89"/>
      <c r="C331" s="89"/>
      <c r="D331" s="114"/>
      <c r="E331" s="114"/>
      <c r="F331" s="114"/>
      <c r="G331" s="114"/>
      <c r="P331" s="2"/>
      <c r="Q331" s="1"/>
    </row>
    <row r="332" spans="1:17" s="116" customFormat="1" x14ac:dyDescent="0.3">
      <c r="A332" s="89"/>
      <c r="B332" s="89"/>
      <c r="C332" s="89"/>
      <c r="D332" s="114"/>
      <c r="E332" s="114"/>
      <c r="F332" s="114"/>
      <c r="G332" s="114"/>
      <c r="P332" s="2"/>
      <c r="Q332" s="1"/>
    </row>
    <row r="333" spans="1:17" s="116" customFormat="1" x14ac:dyDescent="0.3">
      <c r="A333" s="89"/>
      <c r="B333" s="89"/>
      <c r="C333" s="89"/>
      <c r="D333" s="114"/>
      <c r="E333" s="114"/>
      <c r="F333" s="114"/>
      <c r="G333" s="114"/>
      <c r="P333" s="2"/>
      <c r="Q333" s="1"/>
    </row>
    <row r="334" spans="1:17" s="116" customFormat="1" x14ac:dyDescent="0.3">
      <c r="A334" s="89"/>
      <c r="B334" s="89"/>
      <c r="C334" s="89"/>
      <c r="D334" s="114"/>
      <c r="E334" s="114"/>
      <c r="F334" s="114"/>
      <c r="G334" s="114"/>
      <c r="P334" s="2"/>
      <c r="Q334" s="1"/>
    </row>
    <row r="335" spans="1:17" s="116" customFormat="1" x14ac:dyDescent="0.3">
      <c r="A335" s="89"/>
      <c r="B335" s="89"/>
      <c r="C335" s="89"/>
      <c r="D335" s="114"/>
      <c r="E335" s="114"/>
      <c r="F335" s="114"/>
      <c r="G335" s="114"/>
      <c r="P335" s="2"/>
      <c r="Q335" s="1"/>
    </row>
    <row r="336" spans="1:17" s="116" customFormat="1" x14ac:dyDescent="0.3">
      <c r="A336" s="89"/>
      <c r="B336" s="89"/>
      <c r="C336" s="89"/>
      <c r="D336" s="114"/>
      <c r="E336" s="114"/>
      <c r="F336" s="114"/>
      <c r="G336" s="114"/>
      <c r="P336" s="2"/>
      <c r="Q336" s="1"/>
    </row>
    <row r="337" spans="1:17" s="116" customFormat="1" x14ac:dyDescent="0.3">
      <c r="A337" s="89"/>
      <c r="B337" s="89"/>
      <c r="C337" s="89"/>
      <c r="D337" s="114"/>
      <c r="E337" s="114"/>
      <c r="F337" s="114"/>
      <c r="G337" s="114"/>
      <c r="P337" s="2"/>
      <c r="Q337" s="1"/>
    </row>
    <row r="338" spans="1:17" s="116" customFormat="1" x14ac:dyDescent="0.3">
      <c r="A338" s="89"/>
      <c r="B338" s="89"/>
      <c r="C338" s="89"/>
      <c r="D338" s="114"/>
      <c r="E338" s="114"/>
      <c r="F338" s="114"/>
      <c r="G338" s="114"/>
      <c r="P338" s="2"/>
      <c r="Q338" s="1"/>
    </row>
    <row r="339" spans="1:17" s="116" customFormat="1" x14ac:dyDescent="0.3">
      <c r="A339" s="89"/>
      <c r="B339" s="89"/>
      <c r="C339" s="89"/>
      <c r="D339" s="114"/>
      <c r="E339" s="114"/>
      <c r="F339" s="114"/>
      <c r="G339" s="114"/>
      <c r="P339" s="2"/>
      <c r="Q339" s="1"/>
    </row>
    <row r="340" spans="1:17" s="116" customFormat="1" x14ac:dyDescent="0.3">
      <c r="A340" s="89"/>
      <c r="B340" s="89"/>
      <c r="C340" s="89"/>
      <c r="D340" s="114"/>
      <c r="E340" s="114"/>
      <c r="F340" s="114"/>
      <c r="G340" s="114"/>
      <c r="P340" s="2"/>
      <c r="Q340" s="1"/>
    </row>
  </sheetData>
  <mergeCells count="2">
    <mergeCell ref="A1:O1"/>
    <mergeCell ref="A91:D9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02F6C-5D20-4414-88BD-362DB5DFC18F}">
  <dimension ref="A1:Q292"/>
  <sheetViews>
    <sheetView topLeftCell="A28" zoomScale="205" zoomScaleNormal="205" workbookViewId="0">
      <selection activeCell="D3" sqref="D3:D42"/>
    </sheetView>
  </sheetViews>
  <sheetFormatPr defaultRowHeight="16.5" x14ac:dyDescent="0.3"/>
  <cols>
    <col min="1" max="1" width="3.5703125" style="89" customWidth="1"/>
    <col min="2" max="2" width="4.7109375" style="89" customWidth="1"/>
    <col min="3" max="3" width="4.140625" style="89" customWidth="1"/>
    <col min="4" max="4" width="6.7109375" style="114" customWidth="1"/>
    <col min="5" max="7" width="5.5703125" style="114" customWidth="1"/>
    <col min="8" max="9" width="6.5703125" style="116" customWidth="1"/>
    <col min="10" max="10" width="11.5703125" style="116" customWidth="1"/>
    <col min="11" max="11" width="12.5703125" style="116" customWidth="1"/>
    <col min="12" max="12" width="11.7109375" style="116" customWidth="1"/>
    <col min="13" max="13" width="7.140625" style="116" customWidth="1"/>
    <col min="14" max="14" width="9.5703125" style="124" customWidth="1"/>
    <col min="15" max="15" width="6.85546875" style="116" customWidth="1"/>
    <col min="16" max="16" width="9.140625" style="2"/>
    <col min="17" max="17" width="14.42578125" style="1" bestFit="1" customWidth="1"/>
    <col min="18" max="16384" width="9.140625" style="1"/>
  </cols>
  <sheetData>
    <row r="1" spans="1:17" x14ac:dyDescent="0.3">
      <c r="A1" s="97" t="s">
        <v>43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7" ht="54" customHeight="1" x14ac:dyDescent="0.3">
      <c r="A2" s="99" t="s">
        <v>1</v>
      </c>
      <c r="B2" s="99" t="s">
        <v>0</v>
      </c>
      <c r="C2" s="99" t="s">
        <v>3</v>
      </c>
      <c r="D2" s="99" t="s">
        <v>2</v>
      </c>
      <c r="E2" s="99" t="s">
        <v>53</v>
      </c>
      <c r="F2" s="99" t="s">
        <v>52</v>
      </c>
      <c r="G2" s="99" t="s">
        <v>54</v>
      </c>
      <c r="H2" s="99" t="s">
        <v>4</v>
      </c>
      <c r="I2" s="99" t="s">
        <v>45</v>
      </c>
      <c r="J2" s="99" t="s">
        <v>20</v>
      </c>
      <c r="K2" s="99" t="s">
        <v>21</v>
      </c>
      <c r="L2" s="99" t="s">
        <v>51</v>
      </c>
      <c r="M2" s="99" t="s">
        <v>22</v>
      </c>
      <c r="N2" s="99" t="s">
        <v>23</v>
      </c>
      <c r="O2" s="99" t="s">
        <v>29</v>
      </c>
    </row>
    <row r="3" spans="1:17" s="6" customFormat="1" ht="13.5" x14ac:dyDescent="0.25">
      <c r="A3" s="101">
        <v>1</v>
      </c>
      <c r="B3" s="101">
        <v>101</v>
      </c>
      <c r="C3" s="101">
        <v>1</v>
      </c>
      <c r="D3" s="101" t="s">
        <v>38</v>
      </c>
      <c r="E3" s="67">
        <v>616</v>
      </c>
      <c r="F3" s="67">
        <v>78</v>
      </c>
      <c r="G3" s="67">
        <f>E3+F3</f>
        <v>694</v>
      </c>
      <c r="H3" s="103">
        <f>G3*1.1</f>
        <v>763.40000000000009</v>
      </c>
      <c r="I3" s="101">
        <v>22800</v>
      </c>
      <c r="J3" s="104">
        <v>0</v>
      </c>
      <c r="K3" s="105">
        <f>ROUND(J3*1.06,0)</f>
        <v>0</v>
      </c>
      <c r="L3" s="105">
        <f>J3*0.8</f>
        <v>0</v>
      </c>
      <c r="M3" s="105">
        <f>MROUND((K3*0.03/12),500)</f>
        <v>0</v>
      </c>
      <c r="N3" s="105">
        <f>H3*3000</f>
        <v>2290200.0000000005</v>
      </c>
      <c r="O3" s="107" t="s">
        <v>31</v>
      </c>
      <c r="P3" s="5"/>
      <c r="Q3" s="51">
        <f>J8/H8</f>
        <v>0</v>
      </c>
    </row>
    <row r="4" spans="1:17" s="6" customFormat="1" ht="13.5" x14ac:dyDescent="0.25">
      <c r="A4" s="101">
        <v>2</v>
      </c>
      <c r="B4" s="101">
        <v>102</v>
      </c>
      <c r="C4" s="101">
        <v>1</v>
      </c>
      <c r="D4" s="101" t="s">
        <v>38</v>
      </c>
      <c r="E4" s="67">
        <v>616</v>
      </c>
      <c r="F4" s="67">
        <v>78</v>
      </c>
      <c r="G4" s="67">
        <f t="shared" ref="G4:G35" si="0">E4+F4</f>
        <v>694</v>
      </c>
      <c r="H4" s="103">
        <f t="shared" ref="H4:H35" si="1">G4*1.1</f>
        <v>763.40000000000009</v>
      </c>
      <c r="I4" s="101">
        <f>I3</f>
        <v>22800</v>
      </c>
      <c r="J4" s="104">
        <v>0</v>
      </c>
      <c r="K4" s="105">
        <f t="shared" ref="K4:K35" si="2">ROUND(J4*1.06,0)</f>
        <v>0</v>
      </c>
      <c r="L4" s="105">
        <f t="shared" ref="L4:L35" si="3">J4*0.8</f>
        <v>0</v>
      </c>
      <c r="M4" s="105">
        <f t="shared" ref="M4:M35" si="4">MROUND((K4*0.03/12),500)</f>
        <v>0</v>
      </c>
      <c r="N4" s="105">
        <f t="shared" ref="N4:N35" si="5">H4*3000</f>
        <v>2290200.0000000005</v>
      </c>
      <c r="O4" s="107" t="s">
        <v>31</v>
      </c>
      <c r="P4" s="5"/>
      <c r="Q4" s="51"/>
    </row>
    <row r="5" spans="1:17" s="6" customFormat="1" ht="13.5" x14ac:dyDescent="0.25">
      <c r="A5" s="101">
        <v>3</v>
      </c>
      <c r="B5" s="101">
        <v>105</v>
      </c>
      <c r="C5" s="101">
        <v>1</v>
      </c>
      <c r="D5" s="101" t="s">
        <v>38</v>
      </c>
      <c r="E5" s="67">
        <v>616</v>
      </c>
      <c r="F5" s="67">
        <v>78</v>
      </c>
      <c r="G5" s="67">
        <f t="shared" si="0"/>
        <v>694</v>
      </c>
      <c r="H5" s="103">
        <f t="shared" si="1"/>
        <v>763.40000000000009</v>
      </c>
      <c r="I5" s="101" t="e">
        <f>#REF!</f>
        <v>#REF!</v>
      </c>
      <c r="J5" s="104">
        <v>0</v>
      </c>
      <c r="K5" s="105">
        <f t="shared" si="2"/>
        <v>0</v>
      </c>
      <c r="L5" s="105">
        <f t="shared" si="3"/>
        <v>0</v>
      </c>
      <c r="M5" s="105">
        <f t="shared" si="4"/>
        <v>0</v>
      </c>
      <c r="N5" s="105">
        <f t="shared" si="5"/>
        <v>2290200.0000000005</v>
      </c>
      <c r="O5" s="107" t="s">
        <v>31</v>
      </c>
      <c r="P5" s="5"/>
      <c r="Q5" s="51"/>
    </row>
    <row r="6" spans="1:17" s="6" customFormat="1" ht="13.5" x14ac:dyDescent="0.25">
      <c r="A6" s="101">
        <v>4</v>
      </c>
      <c r="B6" s="101">
        <v>106</v>
      </c>
      <c r="C6" s="101">
        <v>1</v>
      </c>
      <c r="D6" s="101" t="s">
        <v>38</v>
      </c>
      <c r="E6" s="67">
        <v>616</v>
      </c>
      <c r="F6" s="67">
        <v>78</v>
      </c>
      <c r="G6" s="67">
        <f t="shared" si="0"/>
        <v>694</v>
      </c>
      <c r="H6" s="103">
        <f t="shared" si="1"/>
        <v>763.40000000000009</v>
      </c>
      <c r="I6" s="101" t="e">
        <f>I5</f>
        <v>#REF!</v>
      </c>
      <c r="J6" s="104">
        <v>0</v>
      </c>
      <c r="K6" s="105">
        <f t="shared" si="2"/>
        <v>0</v>
      </c>
      <c r="L6" s="105">
        <f t="shared" si="3"/>
        <v>0</v>
      </c>
      <c r="M6" s="105">
        <f t="shared" si="4"/>
        <v>0</v>
      </c>
      <c r="N6" s="105">
        <f t="shared" si="5"/>
        <v>2290200.0000000005</v>
      </c>
      <c r="O6" s="107" t="s">
        <v>31</v>
      </c>
      <c r="P6" s="5"/>
      <c r="Q6" s="51"/>
    </row>
    <row r="7" spans="1:17" s="6" customFormat="1" ht="13.5" x14ac:dyDescent="0.25">
      <c r="A7" s="101">
        <v>5</v>
      </c>
      <c r="B7" s="101">
        <v>201</v>
      </c>
      <c r="C7" s="101">
        <v>2</v>
      </c>
      <c r="D7" s="101" t="s">
        <v>38</v>
      </c>
      <c r="E7" s="67">
        <v>616</v>
      </c>
      <c r="F7" s="67">
        <v>78</v>
      </c>
      <c r="G7" s="67">
        <f t="shared" si="0"/>
        <v>694</v>
      </c>
      <c r="H7" s="103">
        <f t="shared" si="1"/>
        <v>763.40000000000009</v>
      </c>
      <c r="I7" s="101" t="e">
        <f>#REF!+80</f>
        <v>#REF!</v>
      </c>
      <c r="J7" s="104">
        <v>0</v>
      </c>
      <c r="K7" s="105">
        <f t="shared" si="2"/>
        <v>0</v>
      </c>
      <c r="L7" s="105">
        <f t="shared" si="3"/>
        <v>0</v>
      </c>
      <c r="M7" s="105">
        <f t="shared" si="4"/>
        <v>0</v>
      </c>
      <c r="N7" s="105">
        <f t="shared" si="5"/>
        <v>2290200.0000000005</v>
      </c>
      <c r="O7" s="107" t="s">
        <v>31</v>
      </c>
      <c r="P7" s="5"/>
      <c r="Q7" s="51"/>
    </row>
    <row r="8" spans="1:17" s="6" customFormat="1" ht="13.5" x14ac:dyDescent="0.25">
      <c r="A8" s="101">
        <v>6</v>
      </c>
      <c r="B8" s="101">
        <v>202</v>
      </c>
      <c r="C8" s="101">
        <v>2</v>
      </c>
      <c r="D8" s="101" t="s">
        <v>38</v>
      </c>
      <c r="E8" s="67">
        <v>616</v>
      </c>
      <c r="F8" s="67">
        <v>78</v>
      </c>
      <c r="G8" s="67">
        <f t="shared" si="0"/>
        <v>694</v>
      </c>
      <c r="H8" s="103">
        <f t="shared" si="1"/>
        <v>763.40000000000009</v>
      </c>
      <c r="I8" s="101" t="e">
        <f>I7</f>
        <v>#REF!</v>
      </c>
      <c r="J8" s="104">
        <v>0</v>
      </c>
      <c r="K8" s="105">
        <f t="shared" si="2"/>
        <v>0</v>
      </c>
      <c r="L8" s="105">
        <f t="shared" si="3"/>
        <v>0</v>
      </c>
      <c r="M8" s="105">
        <f t="shared" si="4"/>
        <v>0</v>
      </c>
      <c r="N8" s="105">
        <f t="shared" si="5"/>
        <v>2290200.0000000005</v>
      </c>
      <c r="O8" s="107" t="s">
        <v>31</v>
      </c>
      <c r="P8" s="5"/>
    </row>
    <row r="9" spans="1:17" s="6" customFormat="1" ht="13.5" x14ac:dyDescent="0.25">
      <c r="A9" s="101">
        <v>7</v>
      </c>
      <c r="B9" s="101">
        <v>205</v>
      </c>
      <c r="C9" s="101">
        <v>2</v>
      </c>
      <c r="D9" s="101" t="s">
        <v>38</v>
      </c>
      <c r="E9" s="67">
        <v>616</v>
      </c>
      <c r="F9" s="67">
        <v>78</v>
      </c>
      <c r="G9" s="67">
        <f t="shared" si="0"/>
        <v>694</v>
      </c>
      <c r="H9" s="103">
        <f t="shared" si="1"/>
        <v>763.40000000000009</v>
      </c>
      <c r="I9" s="101" t="e">
        <f>#REF!</f>
        <v>#REF!</v>
      </c>
      <c r="J9" s="104">
        <v>0</v>
      </c>
      <c r="K9" s="105">
        <f t="shared" si="2"/>
        <v>0</v>
      </c>
      <c r="L9" s="105">
        <f t="shared" si="3"/>
        <v>0</v>
      </c>
      <c r="M9" s="105">
        <f t="shared" si="4"/>
        <v>0</v>
      </c>
      <c r="N9" s="105">
        <f t="shared" si="5"/>
        <v>2290200.0000000005</v>
      </c>
      <c r="O9" s="107" t="s">
        <v>31</v>
      </c>
      <c r="P9" s="5"/>
    </row>
    <row r="10" spans="1:17" s="6" customFormat="1" ht="13.5" x14ac:dyDescent="0.25">
      <c r="A10" s="101">
        <v>8</v>
      </c>
      <c r="B10" s="101">
        <v>206</v>
      </c>
      <c r="C10" s="101">
        <v>2</v>
      </c>
      <c r="D10" s="101" t="s">
        <v>38</v>
      </c>
      <c r="E10" s="67">
        <v>616</v>
      </c>
      <c r="F10" s="67">
        <v>78</v>
      </c>
      <c r="G10" s="67">
        <f t="shared" si="0"/>
        <v>694</v>
      </c>
      <c r="H10" s="103">
        <f t="shared" si="1"/>
        <v>763.40000000000009</v>
      </c>
      <c r="I10" s="101" t="e">
        <f>I9</f>
        <v>#REF!</v>
      </c>
      <c r="J10" s="104">
        <v>0</v>
      </c>
      <c r="K10" s="105">
        <f t="shared" si="2"/>
        <v>0</v>
      </c>
      <c r="L10" s="105">
        <f t="shared" si="3"/>
        <v>0</v>
      </c>
      <c r="M10" s="105">
        <f t="shared" si="4"/>
        <v>0</v>
      </c>
      <c r="N10" s="105">
        <f t="shared" si="5"/>
        <v>2290200.0000000005</v>
      </c>
      <c r="O10" s="107" t="s">
        <v>31</v>
      </c>
      <c r="P10" s="5"/>
    </row>
    <row r="11" spans="1:17" s="6" customFormat="1" ht="13.5" x14ac:dyDescent="0.25">
      <c r="A11" s="101">
        <v>9</v>
      </c>
      <c r="B11" s="101">
        <v>301</v>
      </c>
      <c r="C11" s="101">
        <v>3</v>
      </c>
      <c r="D11" s="101" t="s">
        <v>38</v>
      </c>
      <c r="E11" s="67">
        <v>616</v>
      </c>
      <c r="F11" s="67">
        <v>78</v>
      </c>
      <c r="G11" s="67">
        <f t="shared" si="0"/>
        <v>694</v>
      </c>
      <c r="H11" s="103">
        <f t="shared" si="1"/>
        <v>763.40000000000009</v>
      </c>
      <c r="I11" s="101" t="e">
        <f>#REF!+80</f>
        <v>#REF!</v>
      </c>
      <c r="J11" s="104">
        <v>0</v>
      </c>
      <c r="K11" s="105">
        <f t="shared" si="2"/>
        <v>0</v>
      </c>
      <c r="L11" s="105">
        <f t="shared" si="3"/>
        <v>0</v>
      </c>
      <c r="M11" s="105">
        <f t="shared" si="4"/>
        <v>0</v>
      </c>
      <c r="N11" s="105">
        <f t="shared" si="5"/>
        <v>2290200.0000000005</v>
      </c>
      <c r="O11" s="107" t="s">
        <v>31</v>
      </c>
      <c r="P11" s="5"/>
    </row>
    <row r="12" spans="1:17" s="6" customFormat="1" ht="13.5" x14ac:dyDescent="0.25">
      <c r="A12" s="101">
        <v>10</v>
      </c>
      <c r="B12" s="101">
        <v>302</v>
      </c>
      <c r="C12" s="101">
        <v>3</v>
      </c>
      <c r="D12" s="101" t="s">
        <v>38</v>
      </c>
      <c r="E12" s="67">
        <v>616</v>
      </c>
      <c r="F12" s="67">
        <v>78</v>
      </c>
      <c r="G12" s="67">
        <f t="shared" si="0"/>
        <v>694</v>
      </c>
      <c r="H12" s="103">
        <f t="shared" si="1"/>
        <v>763.40000000000009</v>
      </c>
      <c r="I12" s="101" t="e">
        <f>I11</f>
        <v>#REF!</v>
      </c>
      <c r="J12" s="104">
        <v>0</v>
      </c>
      <c r="K12" s="105">
        <f t="shared" si="2"/>
        <v>0</v>
      </c>
      <c r="L12" s="105">
        <f t="shared" si="3"/>
        <v>0</v>
      </c>
      <c r="M12" s="105">
        <f t="shared" si="4"/>
        <v>0</v>
      </c>
      <c r="N12" s="105">
        <f t="shared" si="5"/>
        <v>2290200.0000000005</v>
      </c>
      <c r="O12" s="107" t="s">
        <v>31</v>
      </c>
      <c r="P12" s="5"/>
    </row>
    <row r="13" spans="1:17" s="6" customFormat="1" ht="13.5" x14ac:dyDescent="0.25">
      <c r="A13" s="101">
        <v>11</v>
      </c>
      <c r="B13" s="101">
        <v>305</v>
      </c>
      <c r="C13" s="101">
        <v>3</v>
      </c>
      <c r="D13" s="101" t="s">
        <v>38</v>
      </c>
      <c r="E13" s="67">
        <v>616</v>
      </c>
      <c r="F13" s="67">
        <v>78</v>
      </c>
      <c r="G13" s="67">
        <f t="shared" si="0"/>
        <v>694</v>
      </c>
      <c r="H13" s="103">
        <f t="shared" si="1"/>
        <v>763.40000000000009</v>
      </c>
      <c r="I13" s="101" t="e">
        <f>#REF!</f>
        <v>#REF!</v>
      </c>
      <c r="J13" s="104">
        <v>0</v>
      </c>
      <c r="K13" s="105">
        <f t="shared" si="2"/>
        <v>0</v>
      </c>
      <c r="L13" s="105">
        <f t="shared" si="3"/>
        <v>0</v>
      </c>
      <c r="M13" s="105">
        <f t="shared" si="4"/>
        <v>0</v>
      </c>
      <c r="N13" s="105">
        <f t="shared" si="5"/>
        <v>2290200.0000000005</v>
      </c>
      <c r="O13" s="107" t="s">
        <v>31</v>
      </c>
      <c r="P13" s="5"/>
    </row>
    <row r="14" spans="1:17" s="6" customFormat="1" ht="13.5" x14ac:dyDescent="0.25">
      <c r="A14" s="101">
        <v>12</v>
      </c>
      <c r="B14" s="101">
        <v>306</v>
      </c>
      <c r="C14" s="101">
        <v>3</v>
      </c>
      <c r="D14" s="101" t="s">
        <v>38</v>
      </c>
      <c r="E14" s="67">
        <v>616</v>
      </c>
      <c r="F14" s="67">
        <v>78</v>
      </c>
      <c r="G14" s="67">
        <f t="shared" si="0"/>
        <v>694</v>
      </c>
      <c r="H14" s="103">
        <f t="shared" si="1"/>
        <v>763.40000000000009</v>
      </c>
      <c r="I14" s="101" t="e">
        <f>I13</f>
        <v>#REF!</v>
      </c>
      <c r="J14" s="104">
        <v>0</v>
      </c>
      <c r="K14" s="105">
        <f t="shared" si="2"/>
        <v>0</v>
      </c>
      <c r="L14" s="105">
        <f t="shared" si="3"/>
        <v>0</v>
      </c>
      <c r="M14" s="105">
        <f t="shared" si="4"/>
        <v>0</v>
      </c>
      <c r="N14" s="105">
        <f t="shared" si="5"/>
        <v>2290200.0000000005</v>
      </c>
      <c r="O14" s="107" t="s">
        <v>31</v>
      </c>
      <c r="P14" s="5"/>
    </row>
    <row r="15" spans="1:17" s="6" customFormat="1" ht="13.5" x14ac:dyDescent="0.25">
      <c r="A15" s="101">
        <v>13</v>
      </c>
      <c r="B15" s="101">
        <v>401</v>
      </c>
      <c r="C15" s="101">
        <v>4</v>
      </c>
      <c r="D15" s="101" t="s">
        <v>38</v>
      </c>
      <c r="E15" s="67">
        <v>616</v>
      </c>
      <c r="F15" s="67">
        <v>78</v>
      </c>
      <c r="G15" s="67">
        <f t="shared" si="0"/>
        <v>694</v>
      </c>
      <c r="H15" s="103">
        <f t="shared" si="1"/>
        <v>763.40000000000009</v>
      </c>
      <c r="I15" s="101" t="e">
        <f>#REF!+80</f>
        <v>#REF!</v>
      </c>
      <c r="J15" s="104">
        <v>0</v>
      </c>
      <c r="K15" s="105">
        <f t="shared" si="2"/>
        <v>0</v>
      </c>
      <c r="L15" s="105">
        <f t="shared" si="3"/>
        <v>0</v>
      </c>
      <c r="M15" s="105">
        <f t="shared" si="4"/>
        <v>0</v>
      </c>
      <c r="N15" s="105">
        <f t="shared" si="5"/>
        <v>2290200.0000000005</v>
      </c>
      <c r="O15" s="107" t="s">
        <v>31</v>
      </c>
      <c r="P15" s="5"/>
    </row>
    <row r="16" spans="1:17" s="6" customFormat="1" ht="13.5" x14ac:dyDescent="0.25">
      <c r="A16" s="101">
        <v>14</v>
      </c>
      <c r="B16" s="101">
        <v>402</v>
      </c>
      <c r="C16" s="101">
        <v>4</v>
      </c>
      <c r="D16" s="101" t="s">
        <v>38</v>
      </c>
      <c r="E16" s="67">
        <v>616</v>
      </c>
      <c r="F16" s="67">
        <v>78</v>
      </c>
      <c r="G16" s="67">
        <f t="shared" si="0"/>
        <v>694</v>
      </c>
      <c r="H16" s="103">
        <f t="shared" si="1"/>
        <v>763.40000000000009</v>
      </c>
      <c r="I16" s="101" t="e">
        <f>I15</f>
        <v>#REF!</v>
      </c>
      <c r="J16" s="104">
        <v>0</v>
      </c>
      <c r="K16" s="105">
        <f t="shared" si="2"/>
        <v>0</v>
      </c>
      <c r="L16" s="105">
        <f t="shared" si="3"/>
        <v>0</v>
      </c>
      <c r="M16" s="105">
        <f t="shared" si="4"/>
        <v>0</v>
      </c>
      <c r="N16" s="105">
        <f t="shared" si="5"/>
        <v>2290200.0000000005</v>
      </c>
      <c r="O16" s="107" t="s">
        <v>31</v>
      </c>
      <c r="P16" s="5"/>
    </row>
    <row r="17" spans="1:16" s="6" customFormat="1" ht="13.5" x14ac:dyDescent="0.25">
      <c r="A17" s="101">
        <v>15</v>
      </c>
      <c r="B17" s="101">
        <v>405</v>
      </c>
      <c r="C17" s="101">
        <v>4</v>
      </c>
      <c r="D17" s="101" t="s">
        <v>38</v>
      </c>
      <c r="E17" s="67">
        <v>616</v>
      </c>
      <c r="F17" s="67">
        <v>78</v>
      </c>
      <c r="G17" s="67">
        <f t="shared" si="0"/>
        <v>694</v>
      </c>
      <c r="H17" s="103">
        <f t="shared" si="1"/>
        <v>763.40000000000009</v>
      </c>
      <c r="I17" s="101" t="e">
        <f>#REF!</f>
        <v>#REF!</v>
      </c>
      <c r="J17" s="104">
        <v>0</v>
      </c>
      <c r="K17" s="105">
        <f t="shared" si="2"/>
        <v>0</v>
      </c>
      <c r="L17" s="105">
        <f t="shared" si="3"/>
        <v>0</v>
      </c>
      <c r="M17" s="105">
        <f t="shared" si="4"/>
        <v>0</v>
      </c>
      <c r="N17" s="105">
        <f t="shared" si="5"/>
        <v>2290200.0000000005</v>
      </c>
      <c r="O17" s="107" t="s">
        <v>31</v>
      </c>
      <c r="P17" s="5"/>
    </row>
    <row r="18" spans="1:16" s="6" customFormat="1" ht="13.5" x14ac:dyDescent="0.25">
      <c r="A18" s="101">
        <v>16</v>
      </c>
      <c r="B18" s="101">
        <v>406</v>
      </c>
      <c r="C18" s="101">
        <v>4</v>
      </c>
      <c r="D18" s="101" t="s">
        <v>38</v>
      </c>
      <c r="E18" s="67">
        <v>616</v>
      </c>
      <c r="F18" s="67">
        <v>78</v>
      </c>
      <c r="G18" s="67">
        <f t="shared" si="0"/>
        <v>694</v>
      </c>
      <c r="H18" s="103">
        <f t="shared" si="1"/>
        <v>763.40000000000009</v>
      </c>
      <c r="I18" s="101" t="e">
        <f>I17</f>
        <v>#REF!</v>
      </c>
      <c r="J18" s="104">
        <v>0</v>
      </c>
      <c r="K18" s="105">
        <f t="shared" si="2"/>
        <v>0</v>
      </c>
      <c r="L18" s="105">
        <f t="shared" si="3"/>
        <v>0</v>
      </c>
      <c r="M18" s="105">
        <f t="shared" si="4"/>
        <v>0</v>
      </c>
      <c r="N18" s="105">
        <f t="shared" si="5"/>
        <v>2290200.0000000005</v>
      </c>
      <c r="O18" s="107" t="s">
        <v>31</v>
      </c>
      <c r="P18" s="5"/>
    </row>
    <row r="19" spans="1:16" s="6" customFormat="1" ht="13.5" x14ac:dyDescent="0.25">
      <c r="A19" s="101">
        <v>17</v>
      </c>
      <c r="B19" s="101">
        <v>501</v>
      </c>
      <c r="C19" s="101">
        <v>5</v>
      </c>
      <c r="D19" s="101" t="s">
        <v>38</v>
      </c>
      <c r="E19" s="67">
        <v>616</v>
      </c>
      <c r="F19" s="67">
        <v>78</v>
      </c>
      <c r="G19" s="67">
        <f t="shared" si="0"/>
        <v>694</v>
      </c>
      <c r="H19" s="103">
        <f t="shared" si="1"/>
        <v>763.40000000000009</v>
      </c>
      <c r="I19" s="101" t="e">
        <f>#REF!+80</f>
        <v>#REF!</v>
      </c>
      <c r="J19" s="104">
        <v>0</v>
      </c>
      <c r="K19" s="105">
        <f t="shared" si="2"/>
        <v>0</v>
      </c>
      <c r="L19" s="105">
        <f t="shared" si="3"/>
        <v>0</v>
      </c>
      <c r="M19" s="105">
        <f t="shared" si="4"/>
        <v>0</v>
      </c>
      <c r="N19" s="105">
        <f t="shared" si="5"/>
        <v>2290200.0000000005</v>
      </c>
      <c r="O19" s="107" t="s">
        <v>31</v>
      </c>
      <c r="P19" s="5"/>
    </row>
    <row r="20" spans="1:16" s="6" customFormat="1" ht="13.5" x14ac:dyDescent="0.25">
      <c r="A20" s="101">
        <v>18</v>
      </c>
      <c r="B20" s="101">
        <v>502</v>
      </c>
      <c r="C20" s="101">
        <v>5</v>
      </c>
      <c r="D20" s="101" t="s">
        <v>38</v>
      </c>
      <c r="E20" s="67">
        <v>616</v>
      </c>
      <c r="F20" s="67">
        <v>78</v>
      </c>
      <c r="G20" s="67">
        <f t="shared" si="0"/>
        <v>694</v>
      </c>
      <c r="H20" s="103">
        <f t="shared" si="1"/>
        <v>763.40000000000009</v>
      </c>
      <c r="I20" s="101" t="e">
        <f>I19</f>
        <v>#REF!</v>
      </c>
      <c r="J20" s="104">
        <v>0</v>
      </c>
      <c r="K20" s="105">
        <f t="shared" si="2"/>
        <v>0</v>
      </c>
      <c r="L20" s="105">
        <f t="shared" si="3"/>
        <v>0</v>
      </c>
      <c r="M20" s="105">
        <f t="shared" si="4"/>
        <v>0</v>
      </c>
      <c r="N20" s="105">
        <f t="shared" si="5"/>
        <v>2290200.0000000005</v>
      </c>
      <c r="O20" s="107" t="s">
        <v>31</v>
      </c>
      <c r="P20" s="5"/>
    </row>
    <row r="21" spans="1:16" s="6" customFormat="1" ht="13.5" x14ac:dyDescent="0.25">
      <c r="A21" s="101">
        <v>19</v>
      </c>
      <c r="B21" s="101">
        <v>505</v>
      </c>
      <c r="C21" s="101">
        <v>5</v>
      </c>
      <c r="D21" s="101" t="s">
        <v>38</v>
      </c>
      <c r="E21" s="67">
        <v>616</v>
      </c>
      <c r="F21" s="67">
        <v>78</v>
      </c>
      <c r="G21" s="67">
        <f t="shared" si="0"/>
        <v>694</v>
      </c>
      <c r="H21" s="103">
        <f t="shared" si="1"/>
        <v>763.40000000000009</v>
      </c>
      <c r="I21" s="101" t="e">
        <f>#REF!</f>
        <v>#REF!</v>
      </c>
      <c r="J21" s="104">
        <v>0</v>
      </c>
      <c r="K21" s="105">
        <f t="shared" si="2"/>
        <v>0</v>
      </c>
      <c r="L21" s="105">
        <f t="shared" si="3"/>
        <v>0</v>
      </c>
      <c r="M21" s="105">
        <f t="shared" si="4"/>
        <v>0</v>
      </c>
      <c r="N21" s="105">
        <f t="shared" si="5"/>
        <v>2290200.0000000005</v>
      </c>
      <c r="O21" s="107" t="s">
        <v>31</v>
      </c>
      <c r="P21" s="5"/>
    </row>
    <row r="22" spans="1:16" s="6" customFormat="1" ht="13.5" x14ac:dyDescent="0.25">
      <c r="A22" s="101">
        <v>20</v>
      </c>
      <c r="B22" s="101">
        <v>506</v>
      </c>
      <c r="C22" s="101">
        <v>5</v>
      </c>
      <c r="D22" s="101" t="s">
        <v>38</v>
      </c>
      <c r="E22" s="67">
        <v>616</v>
      </c>
      <c r="F22" s="67">
        <v>78</v>
      </c>
      <c r="G22" s="67">
        <f t="shared" si="0"/>
        <v>694</v>
      </c>
      <c r="H22" s="103">
        <f t="shared" si="1"/>
        <v>763.40000000000009</v>
      </c>
      <c r="I22" s="101" t="e">
        <f>I21</f>
        <v>#REF!</v>
      </c>
      <c r="J22" s="104">
        <v>0</v>
      </c>
      <c r="K22" s="105">
        <f t="shared" si="2"/>
        <v>0</v>
      </c>
      <c r="L22" s="105">
        <f t="shared" si="3"/>
        <v>0</v>
      </c>
      <c r="M22" s="105">
        <f t="shared" si="4"/>
        <v>0</v>
      </c>
      <c r="N22" s="105">
        <f t="shared" si="5"/>
        <v>2290200.0000000005</v>
      </c>
      <c r="O22" s="107" t="s">
        <v>31</v>
      </c>
      <c r="P22" s="5"/>
    </row>
    <row r="23" spans="1:16" s="6" customFormat="1" ht="13.5" x14ac:dyDescent="0.25">
      <c r="A23" s="101">
        <v>21</v>
      </c>
      <c r="B23" s="101">
        <v>601</v>
      </c>
      <c r="C23" s="101">
        <v>6</v>
      </c>
      <c r="D23" s="101" t="s">
        <v>38</v>
      </c>
      <c r="E23" s="67">
        <v>616</v>
      </c>
      <c r="F23" s="67">
        <v>78</v>
      </c>
      <c r="G23" s="67">
        <f t="shared" si="0"/>
        <v>694</v>
      </c>
      <c r="H23" s="103">
        <f t="shared" si="1"/>
        <v>763.40000000000009</v>
      </c>
      <c r="I23" s="101" t="e">
        <f>#REF!+80</f>
        <v>#REF!</v>
      </c>
      <c r="J23" s="104">
        <v>0</v>
      </c>
      <c r="K23" s="105">
        <f t="shared" si="2"/>
        <v>0</v>
      </c>
      <c r="L23" s="105">
        <f t="shared" si="3"/>
        <v>0</v>
      </c>
      <c r="M23" s="105">
        <f t="shared" si="4"/>
        <v>0</v>
      </c>
      <c r="N23" s="105">
        <f t="shared" si="5"/>
        <v>2290200.0000000005</v>
      </c>
      <c r="O23" s="107" t="s">
        <v>31</v>
      </c>
      <c r="P23" s="5"/>
    </row>
    <row r="24" spans="1:16" s="6" customFormat="1" ht="13.5" x14ac:dyDescent="0.25">
      <c r="A24" s="101">
        <v>22</v>
      </c>
      <c r="B24" s="101">
        <v>602</v>
      </c>
      <c r="C24" s="101">
        <v>6</v>
      </c>
      <c r="D24" s="101" t="s">
        <v>38</v>
      </c>
      <c r="E24" s="67">
        <v>616</v>
      </c>
      <c r="F24" s="67">
        <v>78</v>
      </c>
      <c r="G24" s="67">
        <f t="shared" si="0"/>
        <v>694</v>
      </c>
      <c r="H24" s="103">
        <f t="shared" si="1"/>
        <v>763.40000000000009</v>
      </c>
      <c r="I24" s="101" t="e">
        <f>I23</f>
        <v>#REF!</v>
      </c>
      <c r="J24" s="104">
        <v>0</v>
      </c>
      <c r="K24" s="105">
        <f t="shared" si="2"/>
        <v>0</v>
      </c>
      <c r="L24" s="105">
        <f t="shared" si="3"/>
        <v>0</v>
      </c>
      <c r="M24" s="105">
        <f t="shared" si="4"/>
        <v>0</v>
      </c>
      <c r="N24" s="105">
        <f t="shared" si="5"/>
        <v>2290200.0000000005</v>
      </c>
      <c r="O24" s="107" t="s">
        <v>31</v>
      </c>
      <c r="P24" s="5"/>
    </row>
    <row r="25" spans="1:16" s="6" customFormat="1" ht="13.5" x14ac:dyDescent="0.25">
      <c r="A25" s="101">
        <v>23</v>
      </c>
      <c r="B25" s="101">
        <v>605</v>
      </c>
      <c r="C25" s="101">
        <v>6</v>
      </c>
      <c r="D25" s="101" t="s">
        <v>38</v>
      </c>
      <c r="E25" s="67">
        <v>616</v>
      </c>
      <c r="F25" s="67">
        <v>78</v>
      </c>
      <c r="G25" s="67">
        <f t="shared" si="0"/>
        <v>694</v>
      </c>
      <c r="H25" s="103">
        <f t="shared" si="1"/>
        <v>763.40000000000009</v>
      </c>
      <c r="I25" s="101" t="e">
        <f>#REF!</f>
        <v>#REF!</v>
      </c>
      <c r="J25" s="104">
        <v>0</v>
      </c>
      <c r="K25" s="105">
        <f t="shared" si="2"/>
        <v>0</v>
      </c>
      <c r="L25" s="105">
        <f t="shared" si="3"/>
        <v>0</v>
      </c>
      <c r="M25" s="105">
        <f t="shared" si="4"/>
        <v>0</v>
      </c>
      <c r="N25" s="105">
        <f t="shared" si="5"/>
        <v>2290200.0000000005</v>
      </c>
      <c r="O25" s="107" t="s">
        <v>31</v>
      </c>
      <c r="P25" s="5"/>
    </row>
    <row r="26" spans="1:16" s="6" customFormat="1" ht="13.5" x14ac:dyDescent="0.25">
      <c r="A26" s="101">
        <v>24</v>
      </c>
      <c r="B26" s="101">
        <v>606</v>
      </c>
      <c r="C26" s="101">
        <v>6</v>
      </c>
      <c r="D26" s="101" t="s">
        <v>38</v>
      </c>
      <c r="E26" s="67">
        <v>616</v>
      </c>
      <c r="F26" s="67">
        <v>78</v>
      </c>
      <c r="G26" s="67">
        <f t="shared" si="0"/>
        <v>694</v>
      </c>
      <c r="H26" s="103">
        <f t="shared" si="1"/>
        <v>763.40000000000009</v>
      </c>
      <c r="I26" s="101" t="e">
        <f>I25</f>
        <v>#REF!</v>
      </c>
      <c r="J26" s="104">
        <v>0</v>
      </c>
      <c r="K26" s="105">
        <f t="shared" si="2"/>
        <v>0</v>
      </c>
      <c r="L26" s="105">
        <f t="shared" si="3"/>
        <v>0</v>
      </c>
      <c r="M26" s="105">
        <f t="shared" si="4"/>
        <v>0</v>
      </c>
      <c r="N26" s="105">
        <f t="shared" si="5"/>
        <v>2290200.0000000005</v>
      </c>
      <c r="O26" s="107" t="s">
        <v>31</v>
      </c>
      <c r="P26" s="5"/>
    </row>
    <row r="27" spans="1:16" s="6" customFormat="1" ht="13.5" x14ac:dyDescent="0.25">
      <c r="A27" s="101">
        <v>25</v>
      </c>
      <c r="B27" s="101">
        <v>701</v>
      </c>
      <c r="C27" s="101">
        <v>7</v>
      </c>
      <c r="D27" s="101" t="s">
        <v>38</v>
      </c>
      <c r="E27" s="67">
        <v>616</v>
      </c>
      <c r="F27" s="67">
        <v>78</v>
      </c>
      <c r="G27" s="67">
        <f t="shared" si="0"/>
        <v>694</v>
      </c>
      <c r="H27" s="103">
        <f t="shared" si="1"/>
        <v>763.40000000000009</v>
      </c>
      <c r="I27" s="101" t="e">
        <f>#REF!+80</f>
        <v>#REF!</v>
      </c>
      <c r="J27" s="104">
        <v>0</v>
      </c>
      <c r="K27" s="105">
        <f t="shared" si="2"/>
        <v>0</v>
      </c>
      <c r="L27" s="105">
        <f t="shared" si="3"/>
        <v>0</v>
      </c>
      <c r="M27" s="105">
        <f t="shared" si="4"/>
        <v>0</v>
      </c>
      <c r="N27" s="105">
        <f t="shared" si="5"/>
        <v>2290200.0000000005</v>
      </c>
      <c r="O27" s="107" t="s">
        <v>31</v>
      </c>
      <c r="P27" s="5"/>
    </row>
    <row r="28" spans="1:16" s="6" customFormat="1" ht="13.5" x14ac:dyDescent="0.25">
      <c r="A28" s="101">
        <v>26</v>
      </c>
      <c r="B28" s="101">
        <v>702</v>
      </c>
      <c r="C28" s="101">
        <v>7</v>
      </c>
      <c r="D28" s="101" t="s">
        <v>38</v>
      </c>
      <c r="E28" s="67">
        <v>616</v>
      </c>
      <c r="F28" s="67">
        <v>78</v>
      </c>
      <c r="G28" s="67">
        <f t="shared" si="0"/>
        <v>694</v>
      </c>
      <c r="H28" s="103">
        <f t="shared" si="1"/>
        <v>763.40000000000009</v>
      </c>
      <c r="I28" s="101" t="e">
        <f>I27</f>
        <v>#REF!</v>
      </c>
      <c r="J28" s="104">
        <v>0</v>
      </c>
      <c r="K28" s="105">
        <f t="shared" si="2"/>
        <v>0</v>
      </c>
      <c r="L28" s="105">
        <f t="shared" si="3"/>
        <v>0</v>
      </c>
      <c r="M28" s="105">
        <f t="shared" si="4"/>
        <v>0</v>
      </c>
      <c r="N28" s="105">
        <f t="shared" si="5"/>
        <v>2290200.0000000005</v>
      </c>
      <c r="O28" s="107" t="s">
        <v>31</v>
      </c>
      <c r="P28" s="5"/>
    </row>
    <row r="29" spans="1:16" s="6" customFormat="1" ht="13.5" x14ac:dyDescent="0.25">
      <c r="A29" s="101">
        <v>27</v>
      </c>
      <c r="B29" s="101">
        <v>705</v>
      </c>
      <c r="C29" s="101">
        <v>7</v>
      </c>
      <c r="D29" s="101" t="s">
        <v>38</v>
      </c>
      <c r="E29" s="67">
        <v>616</v>
      </c>
      <c r="F29" s="67">
        <v>78</v>
      </c>
      <c r="G29" s="67">
        <f t="shared" si="0"/>
        <v>694</v>
      </c>
      <c r="H29" s="103">
        <f t="shared" si="1"/>
        <v>763.40000000000009</v>
      </c>
      <c r="I29" s="101" t="e">
        <f>#REF!</f>
        <v>#REF!</v>
      </c>
      <c r="J29" s="104">
        <v>0</v>
      </c>
      <c r="K29" s="105">
        <f t="shared" si="2"/>
        <v>0</v>
      </c>
      <c r="L29" s="105">
        <f t="shared" si="3"/>
        <v>0</v>
      </c>
      <c r="M29" s="105">
        <f t="shared" si="4"/>
        <v>0</v>
      </c>
      <c r="N29" s="105">
        <f t="shared" si="5"/>
        <v>2290200.0000000005</v>
      </c>
      <c r="O29" s="107" t="s">
        <v>31</v>
      </c>
      <c r="P29" s="5"/>
    </row>
    <row r="30" spans="1:16" s="6" customFormat="1" ht="13.5" x14ac:dyDescent="0.25">
      <c r="A30" s="101">
        <v>28</v>
      </c>
      <c r="B30" s="101">
        <v>706</v>
      </c>
      <c r="C30" s="101">
        <v>7</v>
      </c>
      <c r="D30" s="101" t="s">
        <v>38</v>
      </c>
      <c r="E30" s="67">
        <v>616</v>
      </c>
      <c r="F30" s="67">
        <v>78</v>
      </c>
      <c r="G30" s="67">
        <f t="shared" si="0"/>
        <v>694</v>
      </c>
      <c r="H30" s="103">
        <f t="shared" si="1"/>
        <v>763.40000000000009</v>
      </c>
      <c r="I30" s="101" t="e">
        <f>I29</f>
        <v>#REF!</v>
      </c>
      <c r="J30" s="104">
        <v>0</v>
      </c>
      <c r="K30" s="105">
        <f t="shared" si="2"/>
        <v>0</v>
      </c>
      <c r="L30" s="105">
        <f t="shared" si="3"/>
        <v>0</v>
      </c>
      <c r="M30" s="105">
        <f t="shared" si="4"/>
        <v>0</v>
      </c>
      <c r="N30" s="105">
        <f t="shared" si="5"/>
        <v>2290200.0000000005</v>
      </c>
      <c r="O30" s="107" t="s">
        <v>31</v>
      </c>
      <c r="P30" s="5"/>
    </row>
    <row r="31" spans="1:16" s="6" customFormat="1" ht="13.5" x14ac:dyDescent="0.25">
      <c r="A31" s="101">
        <v>29</v>
      </c>
      <c r="B31" s="101">
        <v>801</v>
      </c>
      <c r="C31" s="101">
        <v>8</v>
      </c>
      <c r="D31" s="101" t="s">
        <v>38</v>
      </c>
      <c r="E31" s="67">
        <v>616</v>
      </c>
      <c r="F31" s="67">
        <v>78</v>
      </c>
      <c r="G31" s="67">
        <f t="shared" si="0"/>
        <v>694</v>
      </c>
      <c r="H31" s="103">
        <f t="shared" si="1"/>
        <v>763.40000000000009</v>
      </c>
      <c r="I31" s="101" t="e">
        <f>#REF!+80</f>
        <v>#REF!</v>
      </c>
      <c r="J31" s="104">
        <v>0</v>
      </c>
      <c r="K31" s="105">
        <f t="shared" si="2"/>
        <v>0</v>
      </c>
      <c r="L31" s="105">
        <f t="shared" si="3"/>
        <v>0</v>
      </c>
      <c r="M31" s="105">
        <f t="shared" si="4"/>
        <v>0</v>
      </c>
      <c r="N31" s="105">
        <f t="shared" si="5"/>
        <v>2290200.0000000005</v>
      </c>
      <c r="O31" s="107" t="s">
        <v>31</v>
      </c>
      <c r="P31" s="5"/>
    </row>
    <row r="32" spans="1:16" s="6" customFormat="1" ht="13.5" x14ac:dyDescent="0.25">
      <c r="A32" s="101">
        <v>30</v>
      </c>
      <c r="B32" s="101">
        <v>802</v>
      </c>
      <c r="C32" s="101">
        <v>8</v>
      </c>
      <c r="D32" s="101" t="s">
        <v>38</v>
      </c>
      <c r="E32" s="67">
        <v>616</v>
      </c>
      <c r="F32" s="67">
        <v>78</v>
      </c>
      <c r="G32" s="67">
        <f t="shared" si="0"/>
        <v>694</v>
      </c>
      <c r="H32" s="103">
        <f t="shared" si="1"/>
        <v>763.40000000000009</v>
      </c>
      <c r="I32" s="101" t="e">
        <f>I31</f>
        <v>#REF!</v>
      </c>
      <c r="J32" s="104">
        <v>0</v>
      </c>
      <c r="K32" s="105">
        <f t="shared" si="2"/>
        <v>0</v>
      </c>
      <c r="L32" s="105">
        <f t="shared" si="3"/>
        <v>0</v>
      </c>
      <c r="M32" s="105">
        <f t="shared" si="4"/>
        <v>0</v>
      </c>
      <c r="N32" s="105">
        <f t="shared" si="5"/>
        <v>2290200.0000000005</v>
      </c>
      <c r="O32" s="107" t="s">
        <v>31</v>
      </c>
      <c r="P32" s="5"/>
    </row>
    <row r="33" spans="1:16" s="6" customFormat="1" ht="13.5" x14ac:dyDescent="0.25">
      <c r="A33" s="101">
        <v>31</v>
      </c>
      <c r="B33" s="101">
        <v>805</v>
      </c>
      <c r="C33" s="101">
        <v>8</v>
      </c>
      <c r="D33" s="101" t="s">
        <v>38</v>
      </c>
      <c r="E33" s="67">
        <v>616</v>
      </c>
      <c r="F33" s="67">
        <v>78</v>
      </c>
      <c r="G33" s="67">
        <f t="shared" si="0"/>
        <v>694</v>
      </c>
      <c r="H33" s="103">
        <f t="shared" si="1"/>
        <v>763.40000000000009</v>
      </c>
      <c r="I33" s="101" t="e">
        <f>#REF!</f>
        <v>#REF!</v>
      </c>
      <c r="J33" s="104">
        <v>0</v>
      </c>
      <c r="K33" s="105">
        <f t="shared" si="2"/>
        <v>0</v>
      </c>
      <c r="L33" s="105">
        <f t="shared" si="3"/>
        <v>0</v>
      </c>
      <c r="M33" s="105">
        <f t="shared" si="4"/>
        <v>0</v>
      </c>
      <c r="N33" s="105">
        <f t="shared" si="5"/>
        <v>2290200.0000000005</v>
      </c>
      <c r="O33" s="107" t="s">
        <v>31</v>
      </c>
      <c r="P33" s="5"/>
    </row>
    <row r="34" spans="1:16" s="6" customFormat="1" ht="13.5" x14ac:dyDescent="0.25">
      <c r="A34" s="101">
        <v>32</v>
      </c>
      <c r="B34" s="101">
        <v>806</v>
      </c>
      <c r="C34" s="101">
        <v>8</v>
      </c>
      <c r="D34" s="101" t="s">
        <v>38</v>
      </c>
      <c r="E34" s="67">
        <v>616</v>
      </c>
      <c r="F34" s="67">
        <v>78</v>
      </c>
      <c r="G34" s="67">
        <f t="shared" si="0"/>
        <v>694</v>
      </c>
      <c r="H34" s="103">
        <f t="shared" si="1"/>
        <v>763.40000000000009</v>
      </c>
      <c r="I34" s="101" t="e">
        <f>I33</f>
        <v>#REF!</v>
      </c>
      <c r="J34" s="104">
        <v>0</v>
      </c>
      <c r="K34" s="105">
        <f t="shared" si="2"/>
        <v>0</v>
      </c>
      <c r="L34" s="105">
        <f t="shared" si="3"/>
        <v>0</v>
      </c>
      <c r="M34" s="105">
        <f t="shared" si="4"/>
        <v>0</v>
      </c>
      <c r="N34" s="105">
        <f t="shared" si="5"/>
        <v>2290200.0000000005</v>
      </c>
      <c r="O34" s="107" t="s">
        <v>31</v>
      </c>
      <c r="P34" s="5"/>
    </row>
    <row r="35" spans="1:16" s="6" customFormat="1" ht="13.5" x14ac:dyDescent="0.25">
      <c r="A35" s="101">
        <v>33</v>
      </c>
      <c r="B35" s="101">
        <v>901</v>
      </c>
      <c r="C35" s="101">
        <v>9</v>
      </c>
      <c r="D35" s="101" t="s">
        <v>38</v>
      </c>
      <c r="E35" s="67">
        <v>616</v>
      </c>
      <c r="F35" s="67">
        <v>78</v>
      </c>
      <c r="G35" s="67">
        <f t="shared" si="0"/>
        <v>694</v>
      </c>
      <c r="H35" s="103">
        <f t="shared" si="1"/>
        <v>763.40000000000009</v>
      </c>
      <c r="I35" s="101" t="e">
        <f>#REF!+80</f>
        <v>#REF!</v>
      </c>
      <c r="J35" s="104">
        <v>0</v>
      </c>
      <c r="K35" s="105">
        <f t="shared" si="2"/>
        <v>0</v>
      </c>
      <c r="L35" s="105">
        <f t="shared" si="3"/>
        <v>0</v>
      </c>
      <c r="M35" s="105">
        <f t="shared" si="4"/>
        <v>0</v>
      </c>
      <c r="N35" s="105">
        <f t="shared" si="5"/>
        <v>2290200.0000000005</v>
      </c>
      <c r="O35" s="107" t="s">
        <v>31</v>
      </c>
      <c r="P35" s="5"/>
    </row>
    <row r="36" spans="1:16" s="6" customFormat="1" ht="13.5" x14ac:dyDescent="0.25">
      <c r="A36" s="101">
        <v>34</v>
      </c>
      <c r="B36" s="101">
        <v>902</v>
      </c>
      <c r="C36" s="101">
        <v>9</v>
      </c>
      <c r="D36" s="101" t="s">
        <v>38</v>
      </c>
      <c r="E36" s="67">
        <v>616</v>
      </c>
      <c r="F36" s="67">
        <v>78</v>
      </c>
      <c r="G36" s="67">
        <f t="shared" ref="G36:G42" si="6">E36+F36</f>
        <v>694</v>
      </c>
      <c r="H36" s="103">
        <f t="shared" ref="H36:H42" si="7">G36*1.1</f>
        <v>763.40000000000009</v>
      </c>
      <c r="I36" s="101" t="e">
        <f>I35</f>
        <v>#REF!</v>
      </c>
      <c r="J36" s="104">
        <v>0</v>
      </c>
      <c r="K36" s="105">
        <f t="shared" ref="K36:K42" si="8">ROUND(J36*1.06,0)</f>
        <v>0</v>
      </c>
      <c r="L36" s="105">
        <f t="shared" ref="L36:L42" si="9">J36*0.8</f>
        <v>0</v>
      </c>
      <c r="M36" s="105">
        <f t="shared" ref="M36:M42" si="10">MROUND((K36*0.03/12),500)</f>
        <v>0</v>
      </c>
      <c r="N36" s="105">
        <f t="shared" ref="N36:N42" si="11">H36*3000</f>
        <v>2290200.0000000005</v>
      </c>
      <c r="O36" s="107" t="s">
        <v>31</v>
      </c>
      <c r="P36" s="5"/>
    </row>
    <row r="37" spans="1:16" s="6" customFormat="1" ht="13.5" x14ac:dyDescent="0.25">
      <c r="A37" s="101">
        <v>35</v>
      </c>
      <c r="B37" s="101">
        <v>905</v>
      </c>
      <c r="C37" s="101">
        <v>9</v>
      </c>
      <c r="D37" s="101" t="s">
        <v>38</v>
      </c>
      <c r="E37" s="67">
        <v>616</v>
      </c>
      <c r="F37" s="67">
        <v>78</v>
      </c>
      <c r="G37" s="67">
        <f t="shared" si="6"/>
        <v>694</v>
      </c>
      <c r="H37" s="103">
        <f t="shared" si="7"/>
        <v>763.40000000000009</v>
      </c>
      <c r="I37" s="101" t="e">
        <f>#REF!</f>
        <v>#REF!</v>
      </c>
      <c r="J37" s="104">
        <v>0</v>
      </c>
      <c r="K37" s="105">
        <f t="shared" si="8"/>
        <v>0</v>
      </c>
      <c r="L37" s="105">
        <f t="shared" si="9"/>
        <v>0</v>
      </c>
      <c r="M37" s="105">
        <f t="shared" si="10"/>
        <v>0</v>
      </c>
      <c r="N37" s="105">
        <f t="shared" si="11"/>
        <v>2290200.0000000005</v>
      </c>
      <c r="O37" s="107" t="s">
        <v>31</v>
      </c>
      <c r="P37" s="5"/>
    </row>
    <row r="38" spans="1:16" s="6" customFormat="1" ht="13.5" x14ac:dyDescent="0.25">
      <c r="A38" s="101">
        <v>36</v>
      </c>
      <c r="B38" s="101">
        <v>906</v>
      </c>
      <c r="C38" s="101">
        <v>9</v>
      </c>
      <c r="D38" s="101" t="s">
        <v>38</v>
      </c>
      <c r="E38" s="67">
        <v>616</v>
      </c>
      <c r="F38" s="67">
        <v>78</v>
      </c>
      <c r="G38" s="67">
        <f t="shared" si="6"/>
        <v>694</v>
      </c>
      <c r="H38" s="103">
        <f t="shared" si="7"/>
        <v>763.40000000000009</v>
      </c>
      <c r="I38" s="101" t="e">
        <f>I37</f>
        <v>#REF!</v>
      </c>
      <c r="J38" s="104">
        <v>0</v>
      </c>
      <c r="K38" s="105">
        <f t="shared" si="8"/>
        <v>0</v>
      </c>
      <c r="L38" s="105">
        <f t="shared" si="9"/>
        <v>0</v>
      </c>
      <c r="M38" s="105">
        <f t="shared" si="10"/>
        <v>0</v>
      </c>
      <c r="N38" s="105">
        <f t="shared" si="11"/>
        <v>2290200.0000000005</v>
      </c>
      <c r="O38" s="107" t="s">
        <v>31</v>
      </c>
      <c r="P38" s="5"/>
    </row>
    <row r="39" spans="1:16" s="6" customFormat="1" ht="13.5" x14ac:dyDescent="0.25">
      <c r="A39" s="101">
        <v>37</v>
      </c>
      <c r="B39" s="101">
        <v>1001</v>
      </c>
      <c r="C39" s="101">
        <v>10</v>
      </c>
      <c r="D39" s="101" t="s">
        <v>38</v>
      </c>
      <c r="E39" s="67">
        <v>616</v>
      </c>
      <c r="F39" s="67">
        <v>78</v>
      </c>
      <c r="G39" s="67">
        <f t="shared" si="6"/>
        <v>694</v>
      </c>
      <c r="H39" s="103">
        <f t="shared" si="7"/>
        <v>763.40000000000009</v>
      </c>
      <c r="I39" s="101" t="e">
        <f>#REF!+80</f>
        <v>#REF!</v>
      </c>
      <c r="J39" s="104">
        <v>0</v>
      </c>
      <c r="K39" s="105">
        <f t="shared" si="8"/>
        <v>0</v>
      </c>
      <c r="L39" s="105">
        <f t="shared" si="9"/>
        <v>0</v>
      </c>
      <c r="M39" s="105">
        <f t="shared" si="10"/>
        <v>0</v>
      </c>
      <c r="N39" s="105">
        <f t="shared" si="11"/>
        <v>2290200.0000000005</v>
      </c>
      <c r="O39" s="107" t="s">
        <v>31</v>
      </c>
      <c r="P39" s="5"/>
    </row>
    <row r="40" spans="1:16" s="6" customFormat="1" ht="13.5" x14ac:dyDescent="0.25">
      <c r="A40" s="101">
        <v>38</v>
      </c>
      <c r="B40" s="101">
        <v>1002</v>
      </c>
      <c r="C40" s="101">
        <v>10</v>
      </c>
      <c r="D40" s="101" t="s">
        <v>38</v>
      </c>
      <c r="E40" s="67">
        <v>616</v>
      </c>
      <c r="F40" s="67">
        <v>78</v>
      </c>
      <c r="G40" s="67">
        <f t="shared" si="6"/>
        <v>694</v>
      </c>
      <c r="H40" s="103">
        <f t="shared" si="7"/>
        <v>763.40000000000009</v>
      </c>
      <c r="I40" s="101" t="e">
        <f>I39</f>
        <v>#REF!</v>
      </c>
      <c r="J40" s="104">
        <v>0</v>
      </c>
      <c r="K40" s="105">
        <f t="shared" si="8"/>
        <v>0</v>
      </c>
      <c r="L40" s="105">
        <f t="shared" si="9"/>
        <v>0</v>
      </c>
      <c r="M40" s="105">
        <f t="shared" si="10"/>
        <v>0</v>
      </c>
      <c r="N40" s="105">
        <f t="shared" si="11"/>
        <v>2290200.0000000005</v>
      </c>
      <c r="O40" s="107" t="s">
        <v>31</v>
      </c>
      <c r="P40" s="5"/>
    </row>
    <row r="41" spans="1:16" s="6" customFormat="1" ht="13.5" x14ac:dyDescent="0.25">
      <c r="A41" s="101">
        <v>39</v>
      </c>
      <c r="B41" s="101">
        <v>1005</v>
      </c>
      <c r="C41" s="101">
        <v>10</v>
      </c>
      <c r="D41" s="101" t="s">
        <v>38</v>
      </c>
      <c r="E41" s="67">
        <v>616</v>
      </c>
      <c r="F41" s="67">
        <v>78</v>
      </c>
      <c r="G41" s="67">
        <f t="shared" si="6"/>
        <v>694</v>
      </c>
      <c r="H41" s="103">
        <f t="shared" si="7"/>
        <v>763.40000000000009</v>
      </c>
      <c r="I41" s="101" t="e">
        <f>#REF!</f>
        <v>#REF!</v>
      </c>
      <c r="J41" s="104">
        <v>0</v>
      </c>
      <c r="K41" s="105">
        <f t="shared" si="8"/>
        <v>0</v>
      </c>
      <c r="L41" s="105">
        <f t="shared" si="9"/>
        <v>0</v>
      </c>
      <c r="M41" s="105">
        <f t="shared" si="10"/>
        <v>0</v>
      </c>
      <c r="N41" s="105">
        <f t="shared" si="11"/>
        <v>2290200.0000000005</v>
      </c>
      <c r="O41" s="107" t="s">
        <v>31</v>
      </c>
      <c r="P41" s="5"/>
    </row>
    <row r="42" spans="1:16" s="6" customFormat="1" ht="13.5" x14ac:dyDescent="0.25">
      <c r="A42" s="101">
        <v>40</v>
      </c>
      <c r="B42" s="101">
        <v>1006</v>
      </c>
      <c r="C42" s="101">
        <v>10</v>
      </c>
      <c r="D42" s="101" t="s">
        <v>38</v>
      </c>
      <c r="E42" s="67">
        <v>616</v>
      </c>
      <c r="F42" s="67">
        <v>78</v>
      </c>
      <c r="G42" s="67">
        <f t="shared" si="6"/>
        <v>694</v>
      </c>
      <c r="H42" s="103">
        <f t="shared" si="7"/>
        <v>763.40000000000009</v>
      </c>
      <c r="I42" s="101" t="e">
        <f>I41</f>
        <v>#REF!</v>
      </c>
      <c r="J42" s="104">
        <v>0</v>
      </c>
      <c r="K42" s="105">
        <f t="shared" si="8"/>
        <v>0</v>
      </c>
      <c r="L42" s="105">
        <f t="shared" si="9"/>
        <v>0</v>
      </c>
      <c r="M42" s="105">
        <f t="shared" si="10"/>
        <v>0</v>
      </c>
      <c r="N42" s="105">
        <f t="shared" si="11"/>
        <v>2290200.0000000005</v>
      </c>
      <c r="O42" s="107" t="s">
        <v>31</v>
      </c>
      <c r="P42" s="5"/>
    </row>
    <row r="43" spans="1:16" x14ac:dyDescent="0.3">
      <c r="A43" s="126" t="s">
        <v>24</v>
      </c>
      <c r="B43" s="126"/>
      <c r="C43" s="126"/>
      <c r="D43" s="126"/>
      <c r="E43" s="111">
        <f t="shared" ref="E43:H43" si="12">SUM(E3:E42)</f>
        <v>24640</v>
      </c>
      <c r="F43" s="111">
        <f t="shared" si="12"/>
        <v>3120</v>
      </c>
      <c r="G43" s="111">
        <f t="shared" si="12"/>
        <v>27760</v>
      </c>
      <c r="H43" s="111">
        <f t="shared" si="12"/>
        <v>30536.000000000022</v>
      </c>
      <c r="I43" s="101"/>
      <c r="J43" s="112">
        <f>SUM(J3:J42)</f>
        <v>0</v>
      </c>
      <c r="K43" s="112">
        <f>SUM(K3:K42)</f>
        <v>0</v>
      </c>
      <c r="L43" s="112">
        <f>SUM(L3:L42)</f>
        <v>0</v>
      </c>
      <c r="M43" s="127"/>
      <c r="N43" s="113">
        <f>SUM(N3:N42)</f>
        <v>91608000.000000015</v>
      </c>
      <c r="O43" s="107"/>
    </row>
    <row r="44" spans="1:16" x14ac:dyDescent="0.3">
      <c r="H44" s="115"/>
      <c r="N44" s="116"/>
    </row>
    <row r="45" spans="1:16" x14ac:dyDescent="0.3">
      <c r="N45" s="116"/>
    </row>
    <row r="46" spans="1:16" x14ac:dyDescent="0.3">
      <c r="N46" s="116"/>
    </row>
    <row r="47" spans="1:16" x14ac:dyDescent="0.3">
      <c r="N47" s="116"/>
    </row>
    <row r="48" spans="1:16" x14ac:dyDescent="0.3">
      <c r="N48" s="116"/>
    </row>
    <row r="49" spans="1:17" x14ac:dyDescent="0.3">
      <c r="N49" s="116"/>
    </row>
    <row r="50" spans="1:17" x14ac:dyDescent="0.3">
      <c r="N50" s="116"/>
    </row>
    <row r="51" spans="1:17" x14ac:dyDescent="0.3">
      <c r="N51" s="116"/>
    </row>
    <row r="52" spans="1:17" x14ac:dyDescent="0.3">
      <c r="N52" s="116"/>
    </row>
    <row r="53" spans="1:17" x14ac:dyDescent="0.3">
      <c r="N53" s="116"/>
    </row>
    <row r="54" spans="1:17" x14ac:dyDescent="0.3">
      <c r="N54" s="116"/>
    </row>
    <row r="55" spans="1:17" x14ac:dyDescent="0.3">
      <c r="N55" s="116"/>
    </row>
    <row r="56" spans="1:17" x14ac:dyDescent="0.3">
      <c r="N56" s="116"/>
    </row>
    <row r="57" spans="1:17" s="116" customFormat="1" x14ac:dyDescent="0.3">
      <c r="A57" s="89"/>
      <c r="B57" s="89"/>
      <c r="C57" s="89"/>
      <c r="D57" s="114"/>
      <c r="E57" s="114"/>
      <c r="F57" s="114"/>
      <c r="G57" s="114"/>
      <c r="P57" s="2"/>
      <c r="Q57" s="1"/>
    </row>
    <row r="58" spans="1:17" s="116" customFormat="1" x14ac:dyDescent="0.3">
      <c r="A58" s="89"/>
      <c r="B58" s="89"/>
      <c r="C58" s="89"/>
      <c r="D58" s="114"/>
      <c r="E58" s="114"/>
      <c r="F58" s="114"/>
      <c r="G58" s="114"/>
      <c r="P58" s="2"/>
      <c r="Q58" s="1"/>
    </row>
    <row r="59" spans="1:17" s="116" customFormat="1" x14ac:dyDescent="0.3">
      <c r="A59" s="89"/>
      <c r="B59" s="89"/>
      <c r="C59" s="89"/>
      <c r="D59" s="114"/>
      <c r="E59" s="114"/>
      <c r="F59" s="114"/>
      <c r="G59" s="114"/>
      <c r="P59" s="2"/>
      <c r="Q59" s="1"/>
    </row>
    <row r="60" spans="1:17" s="116" customFormat="1" x14ac:dyDescent="0.3">
      <c r="A60" s="89"/>
      <c r="B60" s="89"/>
      <c r="C60" s="89"/>
      <c r="D60" s="114"/>
      <c r="E60" s="114"/>
      <c r="F60" s="114"/>
      <c r="G60" s="114"/>
      <c r="P60" s="2"/>
      <c r="Q60" s="1"/>
    </row>
    <row r="61" spans="1:17" s="116" customFormat="1" x14ac:dyDescent="0.3">
      <c r="A61" s="89"/>
      <c r="B61" s="89"/>
      <c r="C61" s="89"/>
      <c r="D61" s="114"/>
      <c r="E61" s="114"/>
      <c r="F61" s="114"/>
      <c r="G61" s="114"/>
      <c r="P61" s="2"/>
      <c r="Q61" s="1"/>
    </row>
    <row r="62" spans="1:17" s="116" customFormat="1" x14ac:dyDescent="0.3">
      <c r="A62" s="89"/>
      <c r="B62" s="89"/>
      <c r="C62" s="89"/>
      <c r="D62" s="114"/>
      <c r="E62" s="114"/>
      <c r="F62" s="114"/>
      <c r="G62" s="114"/>
      <c r="P62" s="2"/>
      <c r="Q62" s="1"/>
    </row>
    <row r="63" spans="1:17" s="116" customFormat="1" x14ac:dyDescent="0.3">
      <c r="A63" s="89"/>
      <c r="B63" s="89"/>
      <c r="C63" s="89"/>
      <c r="D63" s="114"/>
      <c r="E63" s="114"/>
      <c r="F63" s="114"/>
      <c r="G63" s="114"/>
      <c r="P63" s="2"/>
      <c r="Q63" s="1"/>
    </row>
    <row r="64" spans="1:17" s="116" customFormat="1" x14ac:dyDescent="0.3">
      <c r="A64" s="89"/>
      <c r="B64" s="89"/>
      <c r="C64" s="89"/>
      <c r="D64" s="114"/>
      <c r="E64" s="114"/>
      <c r="F64" s="114"/>
      <c r="G64" s="114"/>
      <c r="P64" s="2"/>
      <c r="Q64" s="1"/>
    </row>
    <row r="65" spans="1:17" s="116" customFormat="1" x14ac:dyDescent="0.3">
      <c r="A65" s="89"/>
      <c r="B65" s="89"/>
      <c r="C65" s="89"/>
      <c r="D65" s="114"/>
      <c r="E65" s="114"/>
      <c r="F65" s="114"/>
      <c r="G65" s="114"/>
      <c r="P65" s="2"/>
      <c r="Q65" s="1"/>
    </row>
    <row r="66" spans="1:17" s="116" customFormat="1" x14ac:dyDescent="0.3">
      <c r="A66" s="89"/>
      <c r="B66" s="89"/>
      <c r="C66" s="89"/>
      <c r="D66" s="114"/>
      <c r="E66" s="114"/>
      <c r="F66" s="114"/>
      <c r="G66" s="114"/>
      <c r="P66" s="2"/>
      <c r="Q66" s="1"/>
    </row>
    <row r="67" spans="1:17" s="116" customFormat="1" x14ac:dyDescent="0.3">
      <c r="A67" s="89"/>
      <c r="B67" s="89"/>
      <c r="C67" s="89"/>
      <c r="D67" s="114"/>
      <c r="E67" s="114"/>
      <c r="F67" s="114"/>
      <c r="G67" s="114"/>
      <c r="P67" s="2"/>
      <c r="Q67" s="1"/>
    </row>
    <row r="68" spans="1:17" s="116" customFormat="1" x14ac:dyDescent="0.3">
      <c r="A68" s="89"/>
      <c r="B68" s="89"/>
      <c r="C68" s="89"/>
      <c r="D68" s="114"/>
      <c r="E68" s="114"/>
      <c r="F68" s="114"/>
      <c r="G68" s="114"/>
      <c r="P68" s="2"/>
      <c r="Q68" s="1"/>
    </row>
    <row r="69" spans="1:17" s="116" customFormat="1" x14ac:dyDescent="0.3">
      <c r="A69" s="89"/>
      <c r="B69" s="89"/>
      <c r="C69" s="89"/>
      <c r="D69" s="114"/>
      <c r="E69" s="114"/>
      <c r="F69" s="114"/>
      <c r="G69" s="114"/>
      <c r="P69" s="2"/>
      <c r="Q69" s="1"/>
    </row>
    <row r="70" spans="1:17" s="116" customFormat="1" x14ac:dyDescent="0.3">
      <c r="A70" s="89"/>
      <c r="B70" s="89"/>
      <c r="C70" s="89"/>
      <c r="D70" s="114"/>
      <c r="E70" s="114"/>
      <c r="F70" s="114"/>
      <c r="G70" s="114"/>
      <c r="P70" s="2"/>
      <c r="Q70" s="1"/>
    </row>
    <row r="71" spans="1:17" s="116" customFormat="1" x14ac:dyDescent="0.3">
      <c r="A71" s="89"/>
      <c r="B71" s="89"/>
      <c r="C71" s="89"/>
      <c r="D71" s="114"/>
      <c r="E71" s="114"/>
      <c r="F71" s="114"/>
      <c r="G71" s="114"/>
      <c r="P71" s="2"/>
      <c r="Q71" s="1"/>
    </row>
    <row r="72" spans="1:17" s="116" customFormat="1" x14ac:dyDescent="0.3">
      <c r="A72" s="89"/>
      <c r="B72" s="89"/>
      <c r="C72" s="89"/>
      <c r="D72" s="114"/>
      <c r="E72" s="114"/>
      <c r="F72" s="114"/>
      <c r="G72" s="114"/>
      <c r="P72" s="2"/>
      <c r="Q72" s="1"/>
    </row>
    <row r="73" spans="1:17" s="116" customFormat="1" x14ac:dyDescent="0.3">
      <c r="A73" s="89"/>
      <c r="B73" s="89"/>
      <c r="C73" s="89"/>
      <c r="D73" s="114"/>
      <c r="E73" s="114"/>
      <c r="F73" s="114"/>
      <c r="G73" s="114"/>
      <c r="P73" s="2"/>
      <c r="Q73" s="1"/>
    </row>
    <row r="74" spans="1:17" s="116" customFormat="1" x14ac:dyDescent="0.3">
      <c r="A74" s="89"/>
      <c r="B74" s="89"/>
      <c r="C74" s="89"/>
      <c r="D74" s="114"/>
      <c r="E74" s="114"/>
      <c r="F74" s="114"/>
      <c r="G74" s="114"/>
      <c r="P74" s="2"/>
      <c r="Q74" s="1"/>
    </row>
    <row r="75" spans="1:17" s="116" customFormat="1" x14ac:dyDescent="0.3">
      <c r="A75" s="89"/>
      <c r="B75" s="89"/>
      <c r="C75" s="89"/>
      <c r="D75" s="114"/>
      <c r="E75" s="114"/>
      <c r="F75" s="114"/>
      <c r="G75" s="114"/>
      <c r="P75" s="2"/>
      <c r="Q75" s="1"/>
    </row>
    <row r="76" spans="1:17" s="116" customFormat="1" x14ac:dyDescent="0.3">
      <c r="A76" s="89"/>
      <c r="B76" s="89"/>
      <c r="C76" s="89"/>
      <c r="D76" s="114"/>
      <c r="E76" s="114"/>
      <c r="F76" s="114"/>
      <c r="G76" s="114"/>
      <c r="P76" s="2"/>
      <c r="Q76" s="1"/>
    </row>
    <row r="77" spans="1:17" s="116" customFormat="1" x14ac:dyDescent="0.3">
      <c r="A77" s="89"/>
      <c r="B77" s="89"/>
      <c r="C77" s="89"/>
      <c r="D77" s="114"/>
      <c r="E77" s="114"/>
      <c r="F77" s="114"/>
      <c r="G77" s="114"/>
      <c r="P77" s="2"/>
      <c r="Q77" s="1"/>
    </row>
    <row r="78" spans="1:17" s="116" customFormat="1" x14ac:dyDescent="0.3">
      <c r="A78" s="89"/>
      <c r="B78" s="89"/>
      <c r="C78" s="89"/>
      <c r="D78" s="114"/>
      <c r="E78" s="114"/>
      <c r="F78" s="114"/>
      <c r="G78" s="114"/>
      <c r="P78" s="2"/>
      <c r="Q78" s="1"/>
    </row>
    <row r="79" spans="1:17" s="116" customFormat="1" x14ac:dyDescent="0.3">
      <c r="A79" s="89"/>
      <c r="B79" s="89"/>
      <c r="C79" s="89"/>
      <c r="D79" s="114"/>
      <c r="E79" s="114"/>
      <c r="F79" s="114"/>
      <c r="G79" s="114"/>
      <c r="P79" s="2"/>
      <c r="Q79" s="1"/>
    </row>
    <row r="80" spans="1:17" s="116" customFormat="1" x14ac:dyDescent="0.3">
      <c r="A80" s="89"/>
      <c r="B80" s="89"/>
      <c r="C80" s="89"/>
      <c r="D80" s="114"/>
      <c r="E80" s="114"/>
      <c r="F80" s="114"/>
      <c r="G80" s="114"/>
      <c r="P80" s="2"/>
      <c r="Q80" s="1"/>
    </row>
    <row r="81" spans="1:17" s="116" customFormat="1" x14ac:dyDescent="0.3">
      <c r="A81" s="89"/>
      <c r="B81" s="89"/>
      <c r="C81" s="89"/>
      <c r="D81" s="114"/>
      <c r="E81" s="114"/>
      <c r="F81" s="114"/>
      <c r="G81" s="114"/>
      <c r="P81" s="2"/>
      <c r="Q81" s="1"/>
    </row>
    <row r="82" spans="1:17" s="116" customFormat="1" x14ac:dyDescent="0.3">
      <c r="A82" s="89"/>
      <c r="B82" s="89"/>
      <c r="C82" s="89"/>
      <c r="D82" s="114"/>
      <c r="E82" s="114"/>
      <c r="F82" s="114"/>
      <c r="G82" s="114"/>
      <c r="P82" s="2"/>
      <c r="Q82" s="1"/>
    </row>
    <row r="83" spans="1:17" s="116" customFormat="1" x14ac:dyDescent="0.3">
      <c r="A83" s="89"/>
      <c r="B83" s="89"/>
      <c r="C83" s="89"/>
      <c r="D83" s="114"/>
      <c r="E83" s="114"/>
      <c r="F83" s="114"/>
      <c r="G83" s="114"/>
      <c r="P83" s="2"/>
      <c r="Q83" s="1"/>
    </row>
    <row r="84" spans="1:17" s="116" customFormat="1" x14ac:dyDescent="0.3">
      <c r="A84" s="89"/>
      <c r="B84" s="89"/>
      <c r="C84" s="89"/>
      <c r="D84" s="114"/>
      <c r="E84" s="114"/>
      <c r="F84" s="114"/>
      <c r="G84" s="114"/>
      <c r="P84" s="2"/>
      <c r="Q84" s="1"/>
    </row>
    <row r="85" spans="1:17" s="116" customFormat="1" x14ac:dyDescent="0.3">
      <c r="A85" s="89"/>
      <c r="B85" s="89"/>
      <c r="C85" s="89"/>
      <c r="D85" s="114"/>
      <c r="E85" s="114"/>
      <c r="F85" s="114"/>
      <c r="G85" s="114"/>
      <c r="P85" s="2"/>
      <c r="Q85" s="1"/>
    </row>
    <row r="86" spans="1:17" s="116" customFormat="1" x14ac:dyDescent="0.3">
      <c r="A86" s="89"/>
      <c r="B86" s="89"/>
      <c r="C86" s="89"/>
      <c r="D86" s="114"/>
      <c r="E86" s="114"/>
      <c r="F86" s="114"/>
      <c r="G86" s="114"/>
      <c r="P86" s="2"/>
      <c r="Q86" s="1"/>
    </row>
    <row r="87" spans="1:17" s="116" customFormat="1" x14ac:dyDescent="0.3">
      <c r="A87" s="89"/>
      <c r="B87" s="89"/>
      <c r="C87" s="89"/>
      <c r="D87" s="114"/>
      <c r="E87" s="114"/>
      <c r="F87" s="114"/>
      <c r="G87" s="114"/>
      <c r="P87" s="2"/>
      <c r="Q87" s="1"/>
    </row>
    <row r="88" spans="1:17" s="116" customFormat="1" x14ac:dyDescent="0.3">
      <c r="A88" s="89"/>
      <c r="B88" s="89"/>
      <c r="C88" s="89"/>
      <c r="D88" s="114"/>
      <c r="E88" s="114"/>
      <c r="F88" s="114"/>
      <c r="G88" s="114"/>
      <c r="P88" s="2"/>
      <c r="Q88" s="1"/>
    </row>
    <row r="89" spans="1:17" s="116" customFormat="1" x14ac:dyDescent="0.3">
      <c r="A89" s="89"/>
      <c r="B89" s="89"/>
      <c r="C89" s="89"/>
      <c r="D89" s="114"/>
      <c r="E89" s="114"/>
      <c r="F89" s="114"/>
      <c r="G89" s="114"/>
      <c r="P89" s="2"/>
      <c r="Q89" s="1"/>
    </row>
    <row r="90" spans="1:17" s="116" customFormat="1" x14ac:dyDescent="0.3">
      <c r="A90" s="89"/>
      <c r="B90" s="89"/>
      <c r="C90" s="89"/>
      <c r="D90" s="114"/>
      <c r="E90" s="114"/>
      <c r="F90" s="114"/>
      <c r="G90" s="114"/>
      <c r="P90" s="2"/>
      <c r="Q90" s="1"/>
    </row>
    <row r="91" spans="1:17" s="116" customFormat="1" x14ac:dyDescent="0.3">
      <c r="A91" s="89"/>
      <c r="B91" s="89"/>
      <c r="C91" s="89"/>
      <c r="D91" s="114"/>
      <c r="E91" s="114"/>
      <c r="F91" s="114"/>
      <c r="G91" s="114"/>
      <c r="P91" s="2"/>
      <c r="Q91" s="1"/>
    </row>
    <row r="92" spans="1:17" s="116" customFormat="1" x14ac:dyDescent="0.3">
      <c r="A92" s="89"/>
      <c r="B92" s="89"/>
      <c r="C92" s="89"/>
      <c r="D92" s="114"/>
      <c r="E92" s="114"/>
      <c r="F92" s="114"/>
      <c r="G92" s="114"/>
      <c r="P92" s="2"/>
      <c r="Q92" s="1"/>
    </row>
    <row r="93" spans="1:17" s="116" customFormat="1" x14ac:dyDescent="0.3">
      <c r="A93" s="89"/>
      <c r="B93" s="89"/>
      <c r="C93" s="89"/>
      <c r="D93" s="114"/>
      <c r="E93" s="114"/>
      <c r="F93" s="114"/>
      <c r="G93" s="114"/>
      <c r="P93" s="2"/>
      <c r="Q93" s="1"/>
    </row>
    <row r="94" spans="1:17" s="116" customFormat="1" x14ac:dyDescent="0.3">
      <c r="A94" s="89"/>
      <c r="B94" s="89"/>
      <c r="C94" s="89"/>
      <c r="D94" s="114"/>
      <c r="E94" s="114"/>
      <c r="F94" s="114"/>
      <c r="G94" s="114"/>
      <c r="P94" s="2"/>
      <c r="Q94" s="1"/>
    </row>
    <row r="95" spans="1:17" s="116" customFormat="1" x14ac:dyDescent="0.3">
      <c r="A95" s="89"/>
      <c r="B95" s="89"/>
      <c r="C95" s="89"/>
      <c r="D95" s="114"/>
      <c r="E95" s="114"/>
      <c r="F95" s="114"/>
      <c r="G95" s="114"/>
      <c r="P95" s="2"/>
      <c r="Q95" s="1"/>
    </row>
    <row r="96" spans="1:17" s="116" customFormat="1" x14ac:dyDescent="0.3">
      <c r="A96" s="89"/>
      <c r="B96" s="89"/>
      <c r="C96" s="89"/>
      <c r="D96" s="114"/>
      <c r="E96" s="114"/>
      <c r="F96" s="114"/>
      <c r="G96" s="114"/>
      <c r="P96" s="2"/>
      <c r="Q96" s="1"/>
    </row>
    <row r="97" spans="1:17" s="116" customFormat="1" x14ac:dyDescent="0.3">
      <c r="A97" s="89"/>
      <c r="B97" s="89"/>
      <c r="C97" s="89"/>
      <c r="D97" s="114"/>
      <c r="E97" s="114"/>
      <c r="F97" s="114"/>
      <c r="G97" s="114"/>
      <c r="P97" s="2"/>
      <c r="Q97" s="1"/>
    </row>
    <row r="98" spans="1:17" s="116" customFormat="1" x14ac:dyDescent="0.3">
      <c r="A98" s="89"/>
      <c r="B98" s="89"/>
      <c r="C98" s="89"/>
      <c r="D98" s="114"/>
      <c r="E98" s="114"/>
      <c r="F98" s="114"/>
      <c r="G98" s="114"/>
      <c r="P98" s="2"/>
      <c r="Q98" s="1"/>
    </row>
    <row r="99" spans="1:17" s="116" customFormat="1" x14ac:dyDescent="0.3">
      <c r="A99" s="89"/>
      <c r="B99" s="89"/>
      <c r="C99" s="89"/>
      <c r="D99" s="114"/>
      <c r="E99" s="114"/>
      <c r="F99" s="114"/>
      <c r="G99" s="114"/>
      <c r="P99" s="2"/>
      <c r="Q99" s="1"/>
    </row>
    <row r="100" spans="1:17" s="116" customFormat="1" x14ac:dyDescent="0.3">
      <c r="A100" s="89"/>
      <c r="B100" s="89"/>
      <c r="C100" s="89"/>
      <c r="D100" s="114"/>
      <c r="E100" s="114"/>
      <c r="F100" s="114"/>
      <c r="G100" s="114"/>
      <c r="P100" s="2"/>
      <c r="Q100" s="1"/>
    </row>
    <row r="101" spans="1:17" s="116" customFormat="1" x14ac:dyDescent="0.3">
      <c r="A101" s="89"/>
      <c r="B101" s="89"/>
      <c r="C101" s="89"/>
      <c r="D101" s="114"/>
      <c r="E101" s="114"/>
      <c r="F101" s="114"/>
      <c r="G101" s="114"/>
      <c r="P101" s="2"/>
      <c r="Q101" s="1"/>
    </row>
    <row r="102" spans="1:17" s="116" customFormat="1" x14ac:dyDescent="0.3">
      <c r="A102" s="89"/>
      <c r="B102" s="89"/>
      <c r="C102" s="89"/>
      <c r="D102" s="114"/>
      <c r="E102" s="114"/>
      <c r="F102" s="114"/>
      <c r="G102" s="114"/>
      <c r="P102" s="2"/>
      <c r="Q102" s="1"/>
    </row>
    <row r="103" spans="1:17" s="116" customFormat="1" x14ac:dyDescent="0.3">
      <c r="A103" s="89"/>
      <c r="B103" s="89"/>
      <c r="C103" s="89"/>
      <c r="D103" s="114"/>
      <c r="E103" s="114"/>
      <c r="F103" s="114"/>
      <c r="G103" s="114"/>
      <c r="P103" s="2"/>
      <c r="Q103" s="1"/>
    </row>
    <row r="104" spans="1:17" s="116" customFormat="1" x14ac:dyDescent="0.3">
      <c r="A104" s="89"/>
      <c r="B104" s="89"/>
      <c r="C104" s="89"/>
      <c r="D104" s="114"/>
      <c r="E104" s="114"/>
      <c r="F104" s="114"/>
      <c r="G104" s="114"/>
      <c r="P104" s="2"/>
      <c r="Q104" s="1"/>
    </row>
    <row r="105" spans="1:17" s="116" customFormat="1" x14ac:dyDescent="0.3">
      <c r="A105" s="89"/>
      <c r="B105" s="89"/>
      <c r="C105" s="89"/>
      <c r="D105" s="114"/>
      <c r="E105" s="114"/>
      <c r="F105" s="114"/>
      <c r="G105" s="114"/>
      <c r="P105" s="2"/>
      <c r="Q105" s="1"/>
    </row>
    <row r="106" spans="1:17" s="116" customFormat="1" x14ac:dyDescent="0.3">
      <c r="A106" s="89"/>
      <c r="B106" s="89"/>
      <c r="C106" s="89"/>
      <c r="D106" s="114"/>
      <c r="E106" s="114"/>
      <c r="F106" s="114"/>
      <c r="G106" s="114"/>
      <c r="P106" s="2"/>
      <c r="Q106" s="1"/>
    </row>
    <row r="107" spans="1:17" s="116" customFormat="1" x14ac:dyDescent="0.3">
      <c r="A107" s="89"/>
      <c r="B107" s="89"/>
      <c r="C107" s="89"/>
      <c r="D107" s="114"/>
      <c r="E107" s="114"/>
      <c r="F107" s="114"/>
      <c r="G107" s="114"/>
      <c r="P107" s="2"/>
      <c r="Q107" s="1"/>
    </row>
    <row r="108" spans="1:17" s="116" customFormat="1" x14ac:dyDescent="0.3">
      <c r="A108" s="89"/>
      <c r="B108" s="89"/>
      <c r="C108" s="89"/>
      <c r="D108" s="114"/>
      <c r="E108" s="114"/>
      <c r="F108" s="114"/>
      <c r="G108" s="114"/>
      <c r="P108" s="2"/>
      <c r="Q108" s="1"/>
    </row>
    <row r="109" spans="1:17" s="116" customFormat="1" x14ac:dyDescent="0.3">
      <c r="A109" s="89"/>
      <c r="B109" s="89"/>
      <c r="C109" s="89"/>
      <c r="D109" s="114"/>
      <c r="E109" s="114"/>
      <c r="F109" s="114"/>
      <c r="G109" s="114"/>
      <c r="P109" s="2"/>
      <c r="Q109" s="1"/>
    </row>
    <row r="110" spans="1:17" s="116" customFormat="1" x14ac:dyDescent="0.3">
      <c r="A110" s="89"/>
      <c r="B110" s="89"/>
      <c r="C110" s="89"/>
      <c r="D110" s="114"/>
      <c r="E110" s="114"/>
      <c r="F110" s="114"/>
      <c r="G110" s="114"/>
      <c r="P110" s="2"/>
      <c r="Q110" s="1"/>
    </row>
    <row r="111" spans="1:17" s="116" customFormat="1" x14ac:dyDescent="0.3">
      <c r="A111" s="89"/>
      <c r="B111" s="89"/>
      <c r="C111" s="89"/>
      <c r="D111" s="114"/>
      <c r="E111" s="114"/>
      <c r="F111" s="114"/>
      <c r="G111" s="114"/>
      <c r="P111" s="2"/>
      <c r="Q111" s="1"/>
    </row>
    <row r="112" spans="1:17" s="116" customFormat="1" x14ac:dyDescent="0.3">
      <c r="A112" s="89"/>
      <c r="B112" s="89"/>
      <c r="C112" s="89"/>
      <c r="D112" s="114"/>
      <c r="E112" s="114"/>
      <c r="F112" s="114"/>
      <c r="G112" s="114"/>
      <c r="P112" s="2"/>
      <c r="Q112" s="1"/>
    </row>
    <row r="113" spans="1:17" s="116" customFormat="1" x14ac:dyDescent="0.3">
      <c r="A113" s="89"/>
      <c r="B113" s="89"/>
      <c r="C113" s="89"/>
      <c r="D113" s="114"/>
      <c r="E113" s="114"/>
      <c r="F113" s="114"/>
      <c r="G113" s="114"/>
      <c r="P113" s="2"/>
      <c r="Q113" s="1"/>
    </row>
    <row r="114" spans="1:17" s="116" customFormat="1" x14ac:dyDescent="0.3">
      <c r="A114" s="89"/>
      <c r="B114" s="89"/>
      <c r="C114" s="89"/>
      <c r="D114" s="114"/>
      <c r="E114" s="114"/>
      <c r="F114" s="114"/>
      <c r="G114" s="114"/>
      <c r="P114" s="2"/>
      <c r="Q114" s="1"/>
    </row>
    <row r="115" spans="1:17" s="116" customFormat="1" x14ac:dyDescent="0.3">
      <c r="A115" s="89"/>
      <c r="B115" s="89"/>
      <c r="C115" s="89"/>
      <c r="D115" s="114"/>
      <c r="E115" s="114"/>
      <c r="F115" s="114"/>
      <c r="G115" s="114"/>
      <c r="P115" s="2"/>
      <c r="Q115" s="1"/>
    </row>
    <row r="116" spans="1:17" s="116" customFormat="1" x14ac:dyDescent="0.3">
      <c r="A116" s="89"/>
      <c r="B116" s="89"/>
      <c r="C116" s="89"/>
      <c r="D116" s="114"/>
      <c r="E116" s="114"/>
      <c r="F116" s="114"/>
      <c r="G116" s="114"/>
      <c r="P116" s="2"/>
      <c r="Q116" s="1"/>
    </row>
    <row r="117" spans="1:17" s="116" customFormat="1" x14ac:dyDescent="0.3">
      <c r="A117" s="89"/>
      <c r="B117" s="89"/>
      <c r="C117" s="89"/>
      <c r="D117" s="114"/>
      <c r="E117" s="114"/>
      <c r="F117" s="114"/>
      <c r="G117" s="114"/>
      <c r="P117" s="2"/>
      <c r="Q117" s="1"/>
    </row>
    <row r="118" spans="1:17" s="116" customFormat="1" x14ac:dyDescent="0.3">
      <c r="A118" s="89"/>
      <c r="B118" s="89"/>
      <c r="C118" s="89"/>
      <c r="D118" s="114"/>
      <c r="E118" s="114"/>
      <c r="F118" s="114"/>
      <c r="G118" s="114"/>
      <c r="P118" s="2"/>
      <c r="Q118" s="1"/>
    </row>
    <row r="119" spans="1:17" s="116" customFormat="1" x14ac:dyDescent="0.3">
      <c r="A119" s="89"/>
      <c r="B119" s="89"/>
      <c r="C119" s="89"/>
      <c r="D119" s="114"/>
      <c r="E119" s="114"/>
      <c r="F119" s="114"/>
      <c r="G119" s="114"/>
      <c r="P119" s="2"/>
      <c r="Q119" s="1"/>
    </row>
    <row r="120" spans="1:17" s="116" customFormat="1" x14ac:dyDescent="0.3">
      <c r="A120" s="89"/>
      <c r="B120" s="89"/>
      <c r="C120" s="89"/>
      <c r="D120" s="114"/>
      <c r="E120" s="114"/>
      <c r="F120" s="114"/>
      <c r="G120" s="114"/>
      <c r="P120" s="2"/>
      <c r="Q120" s="1"/>
    </row>
    <row r="121" spans="1:17" s="116" customFormat="1" x14ac:dyDescent="0.3">
      <c r="A121" s="89"/>
      <c r="B121" s="89"/>
      <c r="C121" s="89"/>
      <c r="D121" s="114"/>
      <c r="E121" s="114"/>
      <c r="F121" s="114"/>
      <c r="G121" s="114"/>
      <c r="P121" s="2"/>
      <c r="Q121" s="1"/>
    </row>
    <row r="122" spans="1:17" s="116" customFormat="1" x14ac:dyDescent="0.3">
      <c r="A122" s="89"/>
      <c r="B122" s="89"/>
      <c r="C122" s="89"/>
      <c r="D122" s="114"/>
      <c r="E122" s="114"/>
      <c r="F122" s="114"/>
      <c r="G122" s="114"/>
      <c r="P122" s="2"/>
      <c r="Q122" s="1"/>
    </row>
    <row r="123" spans="1:17" s="116" customFormat="1" x14ac:dyDescent="0.3">
      <c r="A123" s="89"/>
      <c r="B123" s="89"/>
      <c r="C123" s="89"/>
      <c r="D123" s="114"/>
      <c r="E123" s="114"/>
      <c r="F123" s="114"/>
      <c r="G123" s="114"/>
      <c r="P123" s="2"/>
      <c r="Q123" s="1"/>
    </row>
    <row r="124" spans="1:17" s="116" customFormat="1" x14ac:dyDescent="0.3">
      <c r="A124" s="89"/>
      <c r="B124" s="89"/>
      <c r="C124" s="89"/>
      <c r="D124" s="114"/>
      <c r="E124" s="114"/>
      <c r="F124" s="114"/>
      <c r="G124" s="114"/>
      <c r="P124" s="2"/>
      <c r="Q124" s="1"/>
    </row>
    <row r="125" spans="1:17" s="116" customFormat="1" x14ac:dyDescent="0.3">
      <c r="A125" s="89"/>
      <c r="B125" s="89"/>
      <c r="C125" s="89"/>
      <c r="D125" s="114"/>
      <c r="E125" s="114"/>
      <c r="F125" s="114"/>
      <c r="G125" s="114"/>
      <c r="P125" s="2"/>
      <c r="Q125" s="1"/>
    </row>
    <row r="126" spans="1:17" s="116" customFormat="1" x14ac:dyDescent="0.3">
      <c r="A126" s="89"/>
      <c r="B126" s="89"/>
      <c r="C126" s="89"/>
      <c r="D126" s="114"/>
      <c r="E126" s="114"/>
      <c r="F126" s="114"/>
      <c r="G126" s="114"/>
      <c r="P126" s="2"/>
      <c r="Q126" s="1"/>
    </row>
    <row r="127" spans="1:17" s="116" customFormat="1" x14ac:dyDescent="0.3">
      <c r="A127" s="89"/>
      <c r="B127" s="89"/>
      <c r="C127" s="89"/>
      <c r="D127" s="114"/>
      <c r="E127" s="114"/>
      <c r="F127" s="114"/>
      <c r="G127" s="114"/>
      <c r="P127" s="2"/>
      <c r="Q127" s="1"/>
    </row>
    <row r="128" spans="1:17" s="116" customFormat="1" x14ac:dyDescent="0.3">
      <c r="A128" s="89"/>
      <c r="B128" s="89"/>
      <c r="C128" s="89"/>
      <c r="D128" s="114"/>
      <c r="E128" s="114"/>
      <c r="F128" s="114"/>
      <c r="G128" s="114"/>
      <c r="P128" s="2"/>
      <c r="Q128" s="1"/>
    </row>
    <row r="129" spans="1:17" s="116" customFormat="1" x14ac:dyDescent="0.3">
      <c r="A129" s="89"/>
      <c r="B129" s="89"/>
      <c r="C129" s="89"/>
      <c r="D129" s="114"/>
      <c r="E129" s="114"/>
      <c r="F129" s="114"/>
      <c r="G129" s="114"/>
      <c r="P129" s="2"/>
      <c r="Q129" s="1"/>
    </row>
    <row r="130" spans="1:17" s="116" customFormat="1" x14ac:dyDescent="0.3">
      <c r="A130" s="89"/>
      <c r="B130" s="89"/>
      <c r="C130" s="89"/>
      <c r="D130" s="114"/>
      <c r="E130" s="114"/>
      <c r="F130" s="114"/>
      <c r="G130" s="114"/>
      <c r="P130" s="2"/>
      <c r="Q130" s="1"/>
    </row>
    <row r="131" spans="1:17" s="116" customFormat="1" x14ac:dyDescent="0.3">
      <c r="A131" s="89"/>
      <c r="B131" s="89"/>
      <c r="C131" s="89"/>
      <c r="D131" s="114"/>
      <c r="E131" s="114"/>
      <c r="F131" s="114"/>
      <c r="G131" s="114"/>
      <c r="P131" s="2"/>
      <c r="Q131" s="1"/>
    </row>
    <row r="132" spans="1:17" s="116" customFormat="1" x14ac:dyDescent="0.3">
      <c r="A132" s="89"/>
      <c r="B132" s="89"/>
      <c r="C132" s="89"/>
      <c r="D132" s="114"/>
      <c r="E132" s="114"/>
      <c r="F132" s="114"/>
      <c r="G132" s="114"/>
      <c r="P132" s="2"/>
      <c r="Q132" s="1"/>
    </row>
    <row r="133" spans="1:17" s="116" customFormat="1" x14ac:dyDescent="0.3">
      <c r="A133" s="89"/>
      <c r="B133" s="89"/>
      <c r="C133" s="89"/>
      <c r="D133" s="114"/>
      <c r="E133" s="114"/>
      <c r="F133" s="114"/>
      <c r="G133" s="114"/>
      <c r="P133" s="2"/>
      <c r="Q133" s="1"/>
    </row>
    <row r="134" spans="1:17" s="116" customFormat="1" x14ac:dyDescent="0.3">
      <c r="A134" s="89"/>
      <c r="B134" s="89"/>
      <c r="C134" s="89"/>
      <c r="D134" s="114"/>
      <c r="E134" s="114"/>
      <c r="F134" s="114"/>
      <c r="G134" s="114"/>
      <c r="P134" s="2"/>
      <c r="Q134" s="1"/>
    </row>
    <row r="135" spans="1:17" s="116" customFormat="1" x14ac:dyDescent="0.3">
      <c r="A135" s="89"/>
      <c r="B135" s="89"/>
      <c r="C135" s="89"/>
      <c r="D135" s="114"/>
      <c r="E135" s="114"/>
      <c r="F135" s="114"/>
      <c r="G135" s="114"/>
      <c r="P135" s="2"/>
      <c r="Q135" s="1"/>
    </row>
    <row r="136" spans="1:17" s="116" customFormat="1" x14ac:dyDescent="0.3">
      <c r="A136" s="89"/>
      <c r="B136" s="89"/>
      <c r="C136" s="89"/>
      <c r="D136" s="114"/>
      <c r="E136" s="114"/>
      <c r="F136" s="114"/>
      <c r="G136" s="114"/>
      <c r="P136" s="2"/>
      <c r="Q136" s="1"/>
    </row>
    <row r="137" spans="1:17" s="116" customFormat="1" x14ac:dyDescent="0.3">
      <c r="A137" s="89"/>
      <c r="B137" s="89"/>
      <c r="C137" s="89"/>
      <c r="D137" s="114"/>
      <c r="E137" s="114"/>
      <c r="F137" s="114"/>
      <c r="G137" s="114"/>
      <c r="P137" s="2"/>
      <c r="Q137" s="1"/>
    </row>
    <row r="138" spans="1:17" s="116" customFormat="1" x14ac:dyDescent="0.3">
      <c r="A138" s="89"/>
      <c r="B138" s="89"/>
      <c r="C138" s="89"/>
      <c r="D138" s="114"/>
      <c r="E138" s="114"/>
      <c r="F138" s="114"/>
      <c r="G138" s="114"/>
      <c r="P138" s="2"/>
      <c r="Q138" s="1"/>
    </row>
    <row r="139" spans="1:17" s="116" customFormat="1" x14ac:dyDescent="0.3">
      <c r="A139" s="89"/>
      <c r="B139" s="89"/>
      <c r="C139" s="89"/>
      <c r="D139" s="114"/>
      <c r="E139" s="114"/>
      <c r="F139" s="114"/>
      <c r="G139" s="114"/>
      <c r="P139" s="2"/>
      <c r="Q139" s="1"/>
    </row>
    <row r="140" spans="1:17" s="116" customFormat="1" x14ac:dyDescent="0.3">
      <c r="A140" s="89"/>
      <c r="B140" s="89"/>
      <c r="C140" s="89"/>
      <c r="D140" s="114"/>
      <c r="E140" s="114"/>
      <c r="F140" s="114"/>
      <c r="G140" s="114"/>
      <c r="P140" s="2"/>
      <c r="Q140" s="1"/>
    </row>
    <row r="141" spans="1:17" s="116" customFormat="1" x14ac:dyDescent="0.3">
      <c r="A141" s="89"/>
      <c r="B141" s="89"/>
      <c r="C141" s="89"/>
      <c r="D141" s="114"/>
      <c r="E141" s="114"/>
      <c r="F141" s="114"/>
      <c r="G141" s="114"/>
      <c r="P141" s="2"/>
      <c r="Q141" s="1"/>
    </row>
    <row r="142" spans="1:17" s="116" customFormat="1" x14ac:dyDescent="0.3">
      <c r="A142" s="89"/>
      <c r="B142" s="89"/>
      <c r="C142" s="89"/>
      <c r="D142" s="114"/>
      <c r="E142" s="114"/>
      <c r="F142" s="114"/>
      <c r="G142" s="114"/>
      <c r="P142" s="2"/>
      <c r="Q142" s="1"/>
    </row>
    <row r="143" spans="1:17" s="116" customFormat="1" x14ac:dyDescent="0.3">
      <c r="A143" s="89"/>
      <c r="B143" s="89"/>
      <c r="C143" s="89"/>
      <c r="D143" s="114"/>
      <c r="E143" s="114"/>
      <c r="F143" s="114"/>
      <c r="G143" s="114"/>
      <c r="P143" s="2"/>
      <c r="Q143" s="1"/>
    </row>
    <row r="144" spans="1:17" s="116" customFormat="1" x14ac:dyDescent="0.3">
      <c r="A144" s="89"/>
      <c r="B144" s="89"/>
      <c r="C144" s="89"/>
      <c r="D144" s="114"/>
      <c r="E144" s="114"/>
      <c r="F144" s="114"/>
      <c r="G144" s="114"/>
      <c r="P144" s="2"/>
      <c r="Q144" s="1"/>
    </row>
    <row r="145" spans="1:17" s="116" customFormat="1" x14ac:dyDescent="0.3">
      <c r="A145" s="89"/>
      <c r="B145" s="89"/>
      <c r="C145" s="89"/>
      <c r="D145" s="114"/>
      <c r="E145" s="114"/>
      <c r="F145" s="114"/>
      <c r="G145" s="114"/>
      <c r="P145" s="2"/>
      <c r="Q145" s="1"/>
    </row>
    <row r="146" spans="1:17" s="116" customFormat="1" x14ac:dyDescent="0.3">
      <c r="A146" s="89"/>
      <c r="B146" s="89"/>
      <c r="C146" s="89"/>
      <c r="D146" s="114"/>
      <c r="E146" s="114"/>
      <c r="F146" s="114"/>
      <c r="G146" s="114"/>
      <c r="P146" s="2"/>
      <c r="Q146" s="1"/>
    </row>
    <row r="147" spans="1:17" s="116" customFormat="1" x14ac:dyDescent="0.3">
      <c r="A147" s="89"/>
      <c r="B147" s="89"/>
      <c r="C147" s="89"/>
      <c r="D147" s="114"/>
      <c r="E147" s="114"/>
      <c r="F147" s="114"/>
      <c r="G147" s="114"/>
      <c r="P147" s="2"/>
      <c r="Q147" s="1"/>
    </row>
    <row r="148" spans="1:17" s="116" customFormat="1" x14ac:dyDescent="0.3">
      <c r="A148" s="89"/>
      <c r="B148" s="89"/>
      <c r="C148" s="89"/>
      <c r="D148" s="114"/>
      <c r="E148" s="114"/>
      <c r="F148" s="114"/>
      <c r="G148" s="114"/>
      <c r="P148" s="2"/>
      <c r="Q148" s="1"/>
    </row>
    <row r="149" spans="1:17" s="116" customFormat="1" x14ac:dyDescent="0.3">
      <c r="A149" s="89"/>
      <c r="B149" s="89"/>
      <c r="C149" s="89"/>
      <c r="D149" s="114"/>
      <c r="E149" s="114"/>
      <c r="F149" s="114"/>
      <c r="G149" s="114"/>
      <c r="P149" s="2"/>
      <c r="Q149" s="1"/>
    </row>
    <row r="150" spans="1:17" s="116" customFormat="1" x14ac:dyDescent="0.3">
      <c r="A150" s="89"/>
      <c r="B150" s="89"/>
      <c r="C150" s="89"/>
      <c r="D150" s="114"/>
      <c r="E150" s="114"/>
      <c r="F150" s="114"/>
      <c r="G150" s="114"/>
      <c r="P150" s="2"/>
      <c r="Q150" s="1"/>
    </row>
    <row r="151" spans="1:17" s="116" customFormat="1" x14ac:dyDescent="0.3">
      <c r="A151" s="89"/>
      <c r="B151" s="89"/>
      <c r="C151" s="89"/>
      <c r="D151" s="114"/>
      <c r="E151" s="114"/>
      <c r="F151" s="114"/>
      <c r="G151" s="114"/>
      <c r="P151" s="2"/>
      <c r="Q151" s="1"/>
    </row>
    <row r="152" spans="1:17" s="116" customFormat="1" x14ac:dyDescent="0.3">
      <c r="A152" s="89"/>
      <c r="B152" s="89"/>
      <c r="C152" s="89"/>
      <c r="D152" s="114"/>
      <c r="E152" s="114"/>
      <c r="F152" s="114"/>
      <c r="G152" s="114"/>
      <c r="P152" s="2"/>
      <c r="Q152" s="1"/>
    </row>
    <row r="153" spans="1:17" s="116" customFormat="1" x14ac:dyDescent="0.3">
      <c r="A153" s="89"/>
      <c r="B153" s="89"/>
      <c r="C153" s="89"/>
      <c r="D153" s="114"/>
      <c r="E153" s="114"/>
      <c r="F153" s="114"/>
      <c r="G153" s="114"/>
      <c r="P153" s="2"/>
      <c r="Q153" s="1"/>
    </row>
    <row r="154" spans="1:17" s="116" customFormat="1" x14ac:dyDescent="0.3">
      <c r="A154" s="89"/>
      <c r="B154" s="89"/>
      <c r="C154" s="89"/>
      <c r="D154" s="114"/>
      <c r="E154" s="114"/>
      <c r="F154" s="114"/>
      <c r="G154" s="114"/>
      <c r="P154" s="2"/>
      <c r="Q154" s="1"/>
    </row>
    <row r="155" spans="1:17" s="116" customFormat="1" x14ac:dyDescent="0.3">
      <c r="A155" s="89"/>
      <c r="B155" s="89"/>
      <c r="C155" s="89"/>
      <c r="D155" s="114"/>
      <c r="E155" s="114"/>
      <c r="F155" s="114"/>
      <c r="G155" s="114"/>
      <c r="P155" s="2"/>
      <c r="Q155" s="1"/>
    </row>
    <row r="156" spans="1:17" s="116" customFormat="1" x14ac:dyDescent="0.3">
      <c r="A156" s="89"/>
      <c r="B156" s="89"/>
      <c r="C156" s="89"/>
      <c r="D156" s="114"/>
      <c r="E156" s="114"/>
      <c r="F156" s="114"/>
      <c r="G156" s="114"/>
      <c r="P156" s="2"/>
      <c r="Q156" s="1"/>
    </row>
    <row r="157" spans="1:17" s="116" customFormat="1" x14ac:dyDescent="0.3">
      <c r="A157" s="89"/>
      <c r="B157" s="89"/>
      <c r="C157" s="89"/>
      <c r="D157" s="114"/>
      <c r="E157" s="114"/>
      <c r="F157" s="114"/>
      <c r="G157" s="114"/>
      <c r="P157" s="2"/>
      <c r="Q157" s="1"/>
    </row>
    <row r="158" spans="1:17" s="116" customFormat="1" x14ac:dyDescent="0.3">
      <c r="A158" s="89"/>
      <c r="B158" s="89"/>
      <c r="C158" s="89"/>
      <c r="D158" s="114"/>
      <c r="E158" s="114"/>
      <c r="F158" s="114"/>
      <c r="G158" s="114"/>
      <c r="P158" s="2"/>
      <c r="Q158" s="1"/>
    </row>
    <row r="159" spans="1:17" s="116" customFormat="1" x14ac:dyDescent="0.3">
      <c r="A159" s="89"/>
      <c r="B159" s="89"/>
      <c r="C159" s="89"/>
      <c r="D159" s="114"/>
      <c r="E159" s="114"/>
      <c r="F159" s="114"/>
      <c r="G159" s="114"/>
      <c r="P159" s="2"/>
      <c r="Q159" s="1"/>
    </row>
    <row r="160" spans="1:17" s="116" customFormat="1" x14ac:dyDescent="0.3">
      <c r="A160" s="89"/>
      <c r="B160" s="89"/>
      <c r="C160" s="89"/>
      <c r="D160" s="114"/>
      <c r="E160" s="114"/>
      <c r="F160" s="114"/>
      <c r="G160" s="114"/>
      <c r="P160" s="2"/>
      <c r="Q160" s="1"/>
    </row>
    <row r="161" spans="1:17" s="116" customFormat="1" x14ac:dyDescent="0.3">
      <c r="A161" s="89"/>
      <c r="B161" s="89"/>
      <c r="C161" s="89"/>
      <c r="D161" s="114"/>
      <c r="E161" s="114"/>
      <c r="F161" s="114"/>
      <c r="G161" s="114"/>
      <c r="P161" s="2"/>
      <c r="Q161" s="1"/>
    </row>
    <row r="162" spans="1:17" s="116" customFormat="1" x14ac:dyDescent="0.3">
      <c r="A162" s="89"/>
      <c r="B162" s="89"/>
      <c r="C162" s="89"/>
      <c r="D162" s="114"/>
      <c r="E162" s="114"/>
      <c r="F162" s="114"/>
      <c r="G162" s="114"/>
      <c r="P162" s="2"/>
      <c r="Q162" s="1"/>
    </row>
    <row r="163" spans="1:17" s="116" customFormat="1" x14ac:dyDescent="0.3">
      <c r="A163" s="89"/>
      <c r="B163" s="89"/>
      <c r="C163" s="89"/>
      <c r="D163" s="114"/>
      <c r="E163" s="114"/>
      <c r="F163" s="114"/>
      <c r="G163" s="114"/>
      <c r="P163" s="2"/>
      <c r="Q163" s="1"/>
    </row>
    <row r="164" spans="1:17" s="116" customFormat="1" x14ac:dyDescent="0.3">
      <c r="A164" s="89"/>
      <c r="B164" s="89"/>
      <c r="C164" s="89"/>
      <c r="D164" s="114"/>
      <c r="E164" s="114"/>
      <c r="F164" s="114"/>
      <c r="G164" s="114"/>
      <c r="P164" s="2"/>
      <c r="Q164" s="1"/>
    </row>
    <row r="165" spans="1:17" s="116" customFormat="1" x14ac:dyDescent="0.3">
      <c r="A165" s="89"/>
      <c r="B165" s="89"/>
      <c r="C165" s="89"/>
      <c r="D165" s="114"/>
      <c r="E165" s="114"/>
      <c r="F165" s="114"/>
      <c r="G165" s="114"/>
      <c r="P165" s="2"/>
      <c r="Q165" s="1"/>
    </row>
    <row r="166" spans="1:17" s="116" customFormat="1" x14ac:dyDescent="0.3">
      <c r="A166" s="89"/>
      <c r="B166" s="89"/>
      <c r="C166" s="89"/>
      <c r="D166" s="114"/>
      <c r="E166" s="114"/>
      <c r="F166" s="114"/>
      <c r="G166" s="114"/>
      <c r="P166" s="2"/>
      <c r="Q166" s="1"/>
    </row>
    <row r="167" spans="1:17" s="116" customFormat="1" x14ac:dyDescent="0.3">
      <c r="A167" s="89"/>
      <c r="B167" s="89"/>
      <c r="C167" s="89"/>
      <c r="D167" s="114"/>
      <c r="E167" s="114"/>
      <c r="F167" s="114"/>
      <c r="G167" s="114"/>
      <c r="P167" s="2"/>
      <c r="Q167" s="1"/>
    </row>
    <row r="168" spans="1:17" s="116" customFormat="1" x14ac:dyDescent="0.3">
      <c r="A168" s="89"/>
      <c r="B168" s="89"/>
      <c r="C168" s="89"/>
      <c r="D168" s="114"/>
      <c r="E168" s="114"/>
      <c r="F168" s="114"/>
      <c r="G168" s="114"/>
      <c r="P168" s="2"/>
      <c r="Q168" s="1"/>
    </row>
    <row r="169" spans="1:17" s="116" customFormat="1" x14ac:dyDescent="0.3">
      <c r="A169" s="89"/>
      <c r="B169" s="89"/>
      <c r="C169" s="89"/>
      <c r="D169" s="114"/>
      <c r="E169" s="114"/>
      <c r="F169" s="114"/>
      <c r="G169" s="114"/>
      <c r="P169" s="2"/>
      <c r="Q169" s="1"/>
    </row>
    <row r="170" spans="1:17" s="116" customFormat="1" x14ac:dyDescent="0.3">
      <c r="A170" s="89"/>
      <c r="B170" s="89"/>
      <c r="C170" s="89"/>
      <c r="D170" s="114"/>
      <c r="E170" s="114"/>
      <c r="F170" s="114"/>
      <c r="G170" s="114"/>
      <c r="P170" s="2"/>
      <c r="Q170" s="1"/>
    </row>
    <row r="171" spans="1:17" s="116" customFormat="1" x14ac:dyDescent="0.3">
      <c r="A171" s="89"/>
      <c r="B171" s="89"/>
      <c r="C171" s="89"/>
      <c r="D171" s="114"/>
      <c r="E171" s="114"/>
      <c r="F171" s="114"/>
      <c r="G171" s="114"/>
      <c r="P171" s="2"/>
      <c r="Q171" s="1"/>
    </row>
    <row r="172" spans="1:17" s="116" customFormat="1" x14ac:dyDescent="0.3">
      <c r="A172" s="89"/>
      <c r="B172" s="89"/>
      <c r="C172" s="89"/>
      <c r="D172" s="114"/>
      <c r="E172" s="114"/>
      <c r="F172" s="114"/>
      <c r="G172" s="114"/>
      <c r="P172" s="2"/>
      <c r="Q172" s="1"/>
    </row>
    <row r="173" spans="1:17" s="116" customFormat="1" x14ac:dyDescent="0.3">
      <c r="A173" s="89"/>
      <c r="B173" s="89"/>
      <c r="C173" s="89"/>
      <c r="D173" s="114"/>
      <c r="E173" s="114"/>
      <c r="F173" s="114"/>
      <c r="G173" s="114"/>
      <c r="P173" s="2"/>
      <c r="Q173" s="1"/>
    </row>
    <row r="174" spans="1:17" s="116" customFormat="1" x14ac:dyDescent="0.3">
      <c r="A174" s="89"/>
      <c r="B174" s="89"/>
      <c r="C174" s="89"/>
      <c r="D174" s="114"/>
      <c r="E174" s="114"/>
      <c r="F174" s="114"/>
      <c r="G174" s="114"/>
      <c r="P174" s="2"/>
      <c r="Q174" s="1"/>
    </row>
    <row r="175" spans="1:17" s="116" customFormat="1" x14ac:dyDescent="0.3">
      <c r="A175" s="89"/>
      <c r="B175" s="89"/>
      <c r="C175" s="89"/>
      <c r="D175" s="114"/>
      <c r="E175" s="114"/>
      <c r="F175" s="114"/>
      <c r="G175" s="114"/>
      <c r="P175" s="2"/>
      <c r="Q175" s="1"/>
    </row>
    <row r="176" spans="1:17" s="116" customFormat="1" x14ac:dyDescent="0.3">
      <c r="A176" s="89"/>
      <c r="B176" s="89"/>
      <c r="C176" s="89"/>
      <c r="D176" s="114"/>
      <c r="E176" s="114"/>
      <c r="F176" s="114"/>
      <c r="G176" s="114"/>
      <c r="P176" s="2"/>
      <c r="Q176" s="1"/>
    </row>
    <row r="177" spans="1:17" s="116" customFormat="1" x14ac:dyDescent="0.3">
      <c r="A177" s="89"/>
      <c r="B177" s="89"/>
      <c r="C177" s="89"/>
      <c r="D177" s="114"/>
      <c r="E177" s="114"/>
      <c r="F177" s="114"/>
      <c r="G177" s="114"/>
      <c r="P177" s="2"/>
      <c r="Q177" s="1"/>
    </row>
    <row r="178" spans="1:17" s="116" customFormat="1" x14ac:dyDescent="0.3">
      <c r="A178" s="89"/>
      <c r="B178" s="89"/>
      <c r="C178" s="89"/>
      <c r="D178" s="114"/>
      <c r="E178" s="114"/>
      <c r="F178" s="114"/>
      <c r="G178" s="114"/>
      <c r="P178" s="2"/>
      <c r="Q178" s="1"/>
    </row>
    <row r="179" spans="1:17" s="116" customFormat="1" x14ac:dyDescent="0.3">
      <c r="A179" s="89"/>
      <c r="B179" s="89"/>
      <c r="C179" s="89"/>
      <c r="D179" s="114"/>
      <c r="E179" s="114"/>
      <c r="F179" s="114"/>
      <c r="G179" s="114"/>
      <c r="P179" s="2"/>
      <c r="Q179" s="1"/>
    </row>
    <row r="180" spans="1:17" s="116" customFormat="1" x14ac:dyDescent="0.3">
      <c r="A180" s="89"/>
      <c r="B180" s="89"/>
      <c r="C180" s="89"/>
      <c r="D180" s="114"/>
      <c r="E180" s="114"/>
      <c r="F180" s="114"/>
      <c r="G180" s="114"/>
      <c r="P180" s="2"/>
      <c r="Q180" s="1"/>
    </row>
    <row r="181" spans="1:17" s="116" customFormat="1" x14ac:dyDescent="0.3">
      <c r="A181" s="89"/>
      <c r="B181" s="89"/>
      <c r="C181" s="89"/>
      <c r="D181" s="114"/>
      <c r="E181" s="114"/>
      <c r="F181" s="114"/>
      <c r="G181" s="114"/>
      <c r="P181" s="2"/>
      <c r="Q181" s="1"/>
    </row>
    <row r="182" spans="1:17" s="116" customFormat="1" x14ac:dyDescent="0.3">
      <c r="A182" s="89"/>
      <c r="B182" s="89"/>
      <c r="C182" s="89"/>
      <c r="D182" s="114"/>
      <c r="E182" s="114"/>
      <c r="F182" s="114"/>
      <c r="G182" s="114"/>
      <c r="P182" s="2"/>
      <c r="Q182" s="1"/>
    </row>
    <row r="183" spans="1:17" s="116" customFormat="1" x14ac:dyDescent="0.3">
      <c r="A183" s="89"/>
      <c r="B183" s="89"/>
      <c r="C183" s="89"/>
      <c r="D183" s="114"/>
      <c r="E183" s="114"/>
      <c r="F183" s="114"/>
      <c r="G183" s="114"/>
      <c r="P183" s="2"/>
      <c r="Q183" s="1"/>
    </row>
    <row r="184" spans="1:17" s="116" customFormat="1" x14ac:dyDescent="0.3">
      <c r="A184" s="89"/>
      <c r="B184" s="89"/>
      <c r="C184" s="89"/>
      <c r="D184" s="114"/>
      <c r="E184" s="114"/>
      <c r="F184" s="114"/>
      <c r="G184" s="114"/>
      <c r="P184" s="2"/>
      <c r="Q184" s="1"/>
    </row>
    <row r="185" spans="1:17" s="116" customFormat="1" x14ac:dyDescent="0.3">
      <c r="A185" s="89"/>
      <c r="B185" s="89"/>
      <c r="C185" s="89"/>
      <c r="D185" s="114"/>
      <c r="E185" s="114"/>
      <c r="F185" s="114"/>
      <c r="G185" s="114"/>
      <c r="P185" s="2"/>
      <c r="Q185" s="1"/>
    </row>
    <row r="186" spans="1:17" s="116" customFormat="1" x14ac:dyDescent="0.3">
      <c r="A186" s="89"/>
      <c r="B186" s="89"/>
      <c r="C186" s="89"/>
      <c r="D186" s="114"/>
      <c r="E186" s="114"/>
      <c r="F186" s="114"/>
      <c r="G186" s="114"/>
      <c r="P186" s="2"/>
      <c r="Q186" s="1"/>
    </row>
    <row r="187" spans="1:17" s="116" customFormat="1" x14ac:dyDescent="0.3">
      <c r="A187" s="89"/>
      <c r="B187" s="89"/>
      <c r="C187" s="89"/>
      <c r="D187" s="114"/>
      <c r="E187" s="114"/>
      <c r="F187" s="114"/>
      <c r="G187" s="114"/>
      <c r="P187" s="2"/>
      <c r="Q187" s="1"/>
    </row>
    <row r="188" spans="1:17" s="116" customFormat="1" x14ac:dyDescent="0.3">
      <c r="A188" s="89"/>
      <c r="B188" s="89"/>
      <c r="C188" s="89"/>
      <c r="D188" s="114"/>
      <c r="E188" s="114"/>
      <c r="F188" s="114"/>
      <c r="G188" s="114"/>
      <c r="P188" s="2"/>
      <c r="Q188" s="1"/>
    </row>
    <row r="189" spans="1:17" s="116" customFormat="1" x14ac:dyDescent="0.3">
      <c r="A189" s="89"/>
      <c r="B189" s="89"/>
      <c r="C189" s="89"/>
      <c r="D189" s="114"/>
      <c r="E189" s="114"/>
      <c r="F189" s="114"/>
      <c r="G189" s="114"/>
      <c r="P189" s="2"/>
      <c r="Q189" s="1"/>
    </row>
    <row r="190" spans="1:17" s="116" customFormat="1" x14ac:dyDescent="0.3">
      <c r="A190" s="89"/>
      <c r="B190" s="89"/>
      <c r="C190" s="89"/>
      <c r="D190" s="114"/>
      <c r="E190" s="114"/>
      <c r="F190" s="114"/>
      <c r="G190" s="114"/>
      <c r="P190" s="2"/>
      <c r="Q190" s="1"/>
    </row>
    <row r="191" spans="1:17" s="116" customFormat="1" x14ac:dyDescent="0.3">
      <c r="A191" s="89"/>
      <c r="B191" s="89"/>
      <c r="C191" s="89"/>
      <c r="D191" s="114"/>
      <c r="E191" s="114"/>
      <c r="F191" s="114"/>
      <c r="G191" s="114"/>
      <c r="P191" s="2"/>
      <c r="Q191" s="1"/>
    </row>
    <row r="192" spans="1:17" s="116" customFormat="1" x14ac:dyDescent="0.3">
      <c r="A192" s="89"/>
      <c r="B192" s="89"/>
      <c r="C192" s="89"/>
      <c r="D192" s="114"/>
      <c r="E192" s="114"/>
      <c r="F192" s="114"/>
      <c r="G192" s="114"/>
      <c r="P192" s="2"/>
      <c r="Q192" s="1"/>
    </row>
    <row r="193" spans="1:17" s="116" customFormat="1" x14ac:dyDescent="0.3">
      <c r="A193" s="89"/>
      <c r="B193" s="89"/>
      <c r="C193" s="89"/>
      <c r="D193" s="114"/>
      <c r="E193" s="114"/>
      <c r="F193" s="114"/>
      <c r="G193" s="114"/>
      <c r="P193" s="2"/>
      <c r="Q193" s="1"/>
    </row>
    <row r="194" spans="1:17" s="116" customFormat="1" x14ac:dyDescent="0.3">
      <c r="A194" s="89"/>
      <c r="B194" s="89"/>
      <c r="C194" s="89"/>
      <c r="D194" s="114"/>
      <c r="E194" s="114"/>
      <c r="F194" s="114"/>
      <c r="G194" s="114"/>
      <c r="P194" s="2"/>
      <c r="Q194" s="1"/>
    </row>
    <row r="195" spans="1:17" s="116" customFormat="1" x14ac:dyDescent="0.3">
      <c r="A195" s="89"/>
      <c r="B195" s="89"/>
      <c r="C195" s="89"/>
      <c r="D195" s="114"/>
      <c r="E195" s="114"/>
      <c r="F195" s="114"/>
      <c r="G195" s="114"/>
      <c r="P195" s="2"/>
      <c r="Q195" s="1"/>
    </row>
    <row r="196" spans="1:17" s="116" customFormat="1" x14ac:dyDescent="0.3">
      <c r="A196" s="89"/>
      <c r="B196" s="89"/>
      <c r="C196" s="89"/>
      <c r="D196" s="114"/>
      <c r="E196" s="114"/>
      <c r="F196" s="114"/>
      <c r="G196" s="114"/>
      <c r="P196" s="2"/>
      <c r="Q196" s="1"/>
    </row>
    <row r="197" spans="1:17" s="116" customFormat="1" x14ac:dyDescent="0.3">
      <c r="A197" s="89"/>
      <c r="B197" s="89"/>
      <c r="C197" s="89"/>
      <c r="D197" s="114"/>
      <c r="E197" s="114"/>
      <c r="F197" s="114"/>
      <c r="G197" s="114"/>
      <c r="P197" s="2"/>
      <c r="Q197" s="1"/>
    </row>
    <row r="198" spans="1:17" s="116" customFormat="1" x14ac:dyDescent="0.3">
      <c r="A198" s="89"/>
      <c r="B198" s="89"/>
      <c r="C198" s="89"/>
      <c r="D198" s="114"/>
      <c r="E198" s="114"/>
      <c r="F198" s="114"/>
      <c r="G198" s="114"/>
      <c r="P198" s="2"/>
      <c r="Q198" s="1"/>
    </row>
    <row r="199" spans="1:17" s="116" customFormat="1" x14ac:dyDescent="0.3">
      <c r="A199" s="89"/>
      <c r="B199" s="89"/>
      <c r="C199" s="89"/>
      <c r="D199" s="114"/>
      <c r="E199" s="114"/>
      <c r="F199" s="114"/>
      <c r="G199" s="114"/>
      <c r="P199" s="2"/>
      <c r="Q199" s="1"/>
    </row>
    <row r="200" spans="1:17" s="116" customFormat="1" x14ac:dyDescent="0.3">
      <c r="A200" s="89"/>
      <c r="B200" s="89"/>
      <c r="C200" s="89"/>
      <c r="D200" s="114"/>
      <c r="E200" s="114"/>
      <c r="F200" s="114"/>
      <c r="G200" s="114"/>
      <c r="P200" s="2"/>
      <c r="Q200" s="1"/>
    </row>
    <row r="201" spans="1:17" s="116" customFormat="1" x14ac:dyDescent="0.3">
      <c r="A201" s="89"/>
      <c r="B201" s="89"/>
      <c r="C201" s="89"/>
      <c r="D201" s="114"/>
      <c r="E201" s="114"/>
      <c r="F201" s="114"/>
      <c r="G201" s="114"/>
      <c r="P201" s="2"/>
      <c r="Q201" s="1"/>
    </row>
    <row r="202" spans="1:17" s="116" customFormat="1" x14ac:dyDescent="0.3">
      <c r="A202" s="89"/>
      <c r="B202" s="89"/>
      <c r="C202" s="89"/>
      <c r="D202" s="114"/>
      <c r="E202" s="114"/>
      <c r="F202" s="114"/>
      <c r="G202" s="114"/>
      <c r="P202" s="2"/>
      <c r="Q202" s="1"/>
    </row>
    <row r="203" spans="1:17" s="116" customFormat="1" x14ac:dyDescent="0.3">
      <c r="A203" s="89"/>
      <c r="B203" s="89"/>
      <c r="C203" s="89"/>
      <c r="D203" s="114"/>
      <c r="E203" s="114"/>
      <c r="F203" s="114"/>
      <c r="G203" s="114"/>
      <c r="P203" s="2"/>
      <c r="Q203" s="1"/>
    </row>
    <row r="204" spans="1:17" s="116" customFormat="1" x14ac:dyDescent="0.3">
      <c r="A204" s="89"/>
      <c r="B204" s="89"/>
      <c r="C204" s="89"/>
      <c r="D204" s="114"/>
      <c r="E204" s="114"/>
      <c r="F204" s="114"/>
      <c r="G204" s="114"/>
      <c r="P204" s="2"/>
      <c r="Q204" s="1"/>
    </row>
    <row r="205" spans="1:17" s="116" customFormat="1" x14ac:dyDescent="0.3">
      <c r="A205" s="89"/>
      <c r="B205" s="89"/>
      <c r="C205" s="89"/>
      <c r="D205" s="114"/>
      <c r="E205" s="114"/>
      <c r="F205" s="114"/>
      <c r="G205" s="114"/>
      <c r="P205" s="2"/>
      <c r="Q205" s="1"/>
    </row>
    <row r="206" spans="1:17" s="116" customFormat="1" x14ac:dyDescent="0.3">
      <c r="A206" s="89"/>
      <c r="B206" s="89"/>
      <c r="C206" s="89"/>
      <c r="D206" s="114"/>
      <c r="E206" s="114"/>
      <c r="F206" s="114"/>
      <c r="G206" s="114"/>
      <c r="P206" s="2"/>
      <c r="Q206" s="1"/>
    </row>
    <row r="207" spans="1:17" s="116" customFormat="1" x14ac:dyDescent="0.3">
      <c r="A207" s="89"/>
      <c r="B207" s="89"/>
      <c r="C207" s="89"/>
      <c r="D207" s="114"/>
      <c r="E207" s="114"/>
      <c r="F207" s="114"/>
      <c r="G207" s="114"/>
      <c r="P207" s="2"/>
      <c r="Q207" s="1"/>
    </row>
    <row r="208" spans="1:17" s="116" customFormat="1" x14ac:dyDescent="0.3">
      <c r="A208" s="89"/>
      <c r="B208" s="89"/>
      <c r="C208" s="89"/>
      <c r="D208" s="114"/>
      <c r="E208" s="114"/>
      <c r="F208" s="114"/>
      <c r="G208" s="114"/>
      <c r="P208" s="2"/>
      <c r="Q208" s="1"/>
    </row>
    <row r="209" spans="1:17" s="116" customFormat="1" x14ac:dyDescent="0.3">
      <c r="A209" s="89"/>
      <c r="B209" s="89"/>
      <c r="C209" s="89"/>
      <c r="D209" s="114"/>
      <c r="E209" s="114"/>
      <c r="F209" s="114"/>
      <c r="G209" s="114"/>
      <c r="P209" s="2"/>
      <c r="Q209" s="1"/>
    </row>
    <row r="210" spans="1:17" s="116" customFormat="1" x14ac:dyDescent="0.3">
      <c r="A210" s="89"/>
      <c r="B210" s="89"/>
      <c r="C210" s="89"/>
      <c r="D210" s="114"/>
      <c r="E210" s="114"/>
      <c r="F210" s="114"/>
      <c r="G210" s="114"/>
      <c r="P210" s="2"/>
      <c r="Q210" s="1"/>
    </row>
    <row r="211" spans="1:17" s="116" customFormat="1" x14ac:dyDescent="0.3">
      <c r="A211" s="89"/>
      <c r="B211" s="89"/>
      <c r="C211" s="89"/>
      <c r="D211" s="114"/>
      <c r="E211" s="114"/>
      <c r="F211" s="114"/>
      <c r="G211" s="114"/>
      <c r="P211" s="2"/>
      <c r="Q211" s="1"/>
    </row>
    <row r="212" spans="1:17" s="116" customFormat="1" x14ac:dyDescent="0.3">
      <c r="A212" s="89"/>
      <c r="B212" s="89"/>
      <c r="C212" s="89"/>
      <c r="D212" s="114"/>
      <c r="E212" s="114"/>
      <c r="F212" s="114"/>
      <c r="G212" s="114"/>
      <c r="P212" s="2"/>
      <c r="Q212" s="1"/>
    </row>
    <row r="213" spans="1:17" s="116" customFormat="1" x14ac:dyDescent="0.3">
      <c r="A213" s="89"/>
      <c r="B213" s="89"/>
      <c r="C213" s="89"/>
      <c r="D213" s="114"/>
      <c r="E213" s="114"/>
      <c r="F213" s="114"/>
      <c r="G213" s="114"/>
      <c r="P213" s="2"/>
      <c r="Q213" s="1"/>
    </row>
    <row r="214" spans="1:17" s="116" customFormat="1" x14ac:dyDescent="0.3">
      <c r="A214" s="89"/>
      <c r="B214" s="89"/>
      <c r="C214" s="89"/>
      <c r="D214" s="114"/>
      <c r="E214" s="114"/>
      <c r="F214" s="114"/>
      <c r="G214" s="114"/>
      <c r="P214" s="2"/>
      <c r="Q214" s="1"/>
    </row>
    <row r="215" spans="1:17" s="116" customFormat="1" x14ac:dyDescent="0.3">
      <c r="A215" s="89"/>
      <c r="B215" s="89"/>
      <c r="C215" s="89"/>
      <c r="D215" s="114"/>
      <c r="E215" s="114"/>
      <c r="F215" s="114"/>
      <c r="G215" s="114"/>
      <c r="P215" s="2"/>
      <c r="Q215" s="1"/>
    </row>
    <row r="216" spans="1:17" s="116" customFormat="1" x14ac:dyDescent="0.3">
      <c r="A216" s="89"/>
      <c r="B216" s="89"/>
      <c r="C216" s="89"/>
      <c r="D216" s="114"/>
      <c r="E216" s="114"/>
      <c r="F216" s="114"/>
      <c r="G216" s="114"/>
      <c r="P216" s="2"/>
      <c r="Q216" s="1"/>
    </row>
    <row r="217" spans="1:17" s="116" customFormat="1" x14ac:dyDescent="0.3">
      <c r="A217" s="89"/>
      <c r="B217" s="89"/>
      <c r="C217" s="89"/>
      <c r="D217" s="114"/>
      <c r="E217" s="114"/>
      <c r="F217" s="114"/>
      <c r="G217" s="114"/>
      <c r="P217" s="2"/>
      <c r="Q217" s="1"/>
    </row>
    <row r="218" spans="1:17" s="116" customFormat="1" x14ac:dyDescent="0.3">
      <c r="A218" s="89"/>
      <c r="B218" s="89"/>
      <c r="C218" s="89"/>
      <c r="D218" s="114"/>
      <c r="E218" s="114"/>
      <c r="F218" s="114"/>
      <c r="G218" s="114"/>
      <c r="P218" s="2"/>
      <c r="Q218" s="1"/>
    </row>
    <row r="219" spans="1:17" s="116" customFormat="1" x14ac:dyDescent="0.3">
      <c r="A219" s="89"/>
      <c r="B219" s="89"/>
      <c r="C219" s="89"/>
      <c r="D219" s="114"/>
      <c r="E219" s="114"/>
      <c r="F219" s="114"/>
      <c r="G219" s="114"/>
      <c r="P219" s="2"/>
      <c r="Q219" s="1"/>
    </row>
    <row r="220" spans="1:17" s="116" customFormat="1" x14ac:dyDescent="0.3">
      <c r="A220" s="89"/>
      <c r="B220" s="89"/>
      <c r="C220" s="89"/>
      <c r="D220" s="114"/>
      <c r="E220" s="114"/>
      <c r="F220" s="114"/>
      <c r="G220" s="114"/>
      <c r="P220" s="2"/>
      <c r="Q220" s="1"/>
    </row>
    <row r="221" spans="1:17" s="116" customFormat="1" x14ac:dyDescent="0.3">
      <c r="A221" s="89"/>
      <c r="B221" s="89"/>
      <c r="C221" s="89"/>
      <c r="D221" s="114"/>
      <c r="E221" s="114"/>
      <c r="F221" s="114"/>
      <c r="G221" s="114"/>
      <c r="P221" s="2"/>
      <c r="Q221" s="1"/>
    </row>
    <row r="222" spans="1:17" s="116" customFormat="1" x14ac:dyDescent="0.3">
      <c r="A222" s="89"/>
      <c r="B222" s="89"/>
      <c r="C222" s="89"/>
      <c r="D222" s="114"/>
      <c r="E222" s="114"/>
      <c r="F222" s="114"/>
      <c r="G222" s="114"/>
      <c r="P222" s="2"/>
      <c r="Q222" s="1"/>
    </row>
    <row r="223" spans="1:17" s="116" customFormat="1" x14ac:dyDescent="0.3">
      <c r="A223" s="89"/>
      <c r="B223" s="89"/>
      <c r="C223" s="89"/>
      <c r="D223" s="114"/>
      <c r="E223" s="114"/>
      <c r="F223" s="114"/>
      <c r="G223" s="114"/>
      <c r="P223" s="2"/>
      <c r="Q223" s="1"/>
    </row>
    <row r="224" spans="1:17" s="116" customFormat="1" x14ac:dyDescent="0.3">
      <c r="A224" s="89"/>
      <c r="B224" s="89"/>
      <c r="C224" s="89"/>
      <c r="D224" s="114"/>
      <c r="E224" s="114"/>
      <c r="F224" s="114"/>
      <c r="G224" s="114"/>
      <c r="P224" s="2"/>
      <c r="Q224" s="1"/>
    </row>
    <row r="225" spans="1:17" s="116" customFormat="1" x14ac:dyDescent="0.3">
      <c r="A225" s="89"/>
      <c r="B225" s="89"/>
      <c r="C225" s="89"/>
      <c r="D225" s="114"/>
      <c r="E225" s="114"/>
      <c r="F225" s="114"/>
      <c r="G225" s="114"/>
      <c r="P225" s="2"/>
      <c r="Q225" s="1"/>
    </row>
    <row r="226" spans="1:17" s="116" customFormat="1" x14ac:dyDescent="0.3">
      <c r="A226" s="89"/>
      <c r="B226" s="89"/>
      <c r="C226" s="89"/>
      <c r="D226" s="114"/>
      <c r="E226" s="114"/>
      <c r="F226" s="114"/>
      <c r="G226" s="114"/>
      <c r="P226" s="2"/>
      <c r="Q226" s="1"/>
    </row>
    <row r="227" spans="1:17" s="116" customFormat="1" x14ac:dyDescent="0.3">
      <c r="A227" s="89"/>
      <c r="B227" s="89"/>
      <c r="C227" s="89"/>
      <c r="D227" s="114"/>
      <c r="E227" s="114"/>
      <c r="F227" s="114"/>
      <c r="G227" s="114"/>
      <c r="P227" s="2"/>
      <c r="Q227" s="1"/>
    </row>
    <row r="228" spans="1:17" s="116" customFormat="1" x14ac:dyDescent="0.3">
      <c r="A228" s="89"/>
      <c r="B228" s="89"/>
      <c r="C228" s="89"/>
      <c r="D228" s="114"/>
      <c r="E228" s="114"/>
      <c r="F228" s="114"/>
      <c r="G228" s="114"/>
      <c r="P228" s="2"/>
      <c r="Q228" s="1"/>
    </row>
    <row r="229" spans="1:17" s="116" customFormat="1" x14ac:dyDescent="0.3">
      <c r="A229" s="89"/>
      <c r="B229" s="89"/>
      <c r="C229" s="89"/>
      <c r="D229" s="114"/>
      <c r="E229" s="114"/>
      <c r="F229" s="114"/>
      <c r="G229" s="114"/>
      <c r="P229" s="2"/>
      <c r="Q229" s="1"/>
    </row>
    <row r="230" spans="1:17" s="116" customFormat="1" x14ac:dyDescent="0.3">
      <c r="A230" s="89"/>
      <c r="B230" s="89"/>
      <c r="C230" s="89"/>
      <c r="D230" s="114"/>
      <c r="E230" s="114"/>
      <c r="F230" s="114"/>
      <c r="G230" s="114"/>
      <c r="P230" s="2"/>
      <c r="Q230" s="1"/>
    </row>
    <row r="231" spans="1:17" s="116" customFormat="1" x14ac:dyDescent="0.3">
      <c r="A231" s="89"/>
      <c r="B231" s="89"/>
      <c r="C231" s="89"/>
      <c r="D231" s="114"/>
      <c r="E231" s="114"/>
      <c r="F231" s="114"/>
      <c r="G231" s="114"/>
      <c r="P231" s="2"/>
      <c r="Q231" s="1"/>
    </row>
    <row r="232" spans="1:17" s="116" customFormat="1" x14ac:dyDescent="0.3">
      <c r="A232" s="89"/>
      <c r="B232" s="89"/>
      <c r="C232" s="89"/>
      <c r="D232" s="114"/>
      <c r="E232" s="114"/>
      <c r="F232" s="114"/>
      <c r="G232" s="114"/>
      <c r="P232" s="2"/>
      <c r="Q232" s="1"/>
    </row>
    <row r="233" spans="1:17" s="116" customFormat="1" x14ac:dyDescent="0.3">
      <c r="A233" s="89"/>
      <c r="B233" s="89"/>
      <c r="C233" s="89"/>
      <c r="D233" s="114"/>
      <c r="E233" s="114"/>
      <c r="F233" s="114"/>
      <c r="G233" s="114"/>
      <c r="P233" s="2"/>
      <c r="Q233" s="1"/>
    </row>
    <row r="234" spans="1:17" s="116" customFormat="1" x14ac:dyDescent="0.3">
      <c r="A234" s="89"/>
      <c r="B234" s="89"/>
      <c r="C234" s="89"/>
      <c r="D234" s="114"/>
      <c r="E234" s="114"/>
      <c r="F234" s="114"/>
      <c r="G234" s="114"/>
      <c r="P234" s="2"/>
      <c r="Q234" s="1"/>
    </row>
    <row r="235" spans="1:17" s="116" customFormat="1" x14ac:dyDescent="0.3">
      <c r="A235" s="89"/>
      <c r="B235" s="89"/>
      <c r="C235" s="89"/>
      <c r="D235" s="114"/>
      <c r="E235" s="114"/>
      <c r="F235" s="114"/>
      <c r="G235" s="114"/>
      <c r="P235" s="2"/>
      <c r="Q235" s="1"/>
    </row>
    <row r="236" spans="1:17" s="116" customFormat="1" x14ac:dyDescent="0.3">
      <c r="A236" s="89"/>
      <c r="B236" s="89"/>
      <c r="C236" s="89"/>
      <c r="D236" s="114"/>
      <c r="E236" s="114"/>
      <c r="F236" s="114"/>
      <c r="G236" s="114"/>
      <c r="P236" s="2"/>
      <c r="Q236" s="1"/>
    </row>
    <row r="237" spans="1:17" s="116" customFormat="1" x14ac:dyDescent="0.3">
      <c r="A237" s="89"/>
      <c r="B237" s="89"/>
      <c r="C237" s="89"/>
      <c r="D237" s="114"/>
      <c r="E237" s="114"/>
      <c r="F237" s="114"/>
      <c r="G237" s="114"/>
      <c r="P237" s="2"/>
      <c r="Q237" s="1"/>
    </row>
    <row r="238" spans="1:17" s="116" customFormat="1" x14ac:dyDescent="0.3">
      <c r="A238" s="89"/>
      <c r="B238" s="89"/>
      <c r="C238" s="89"/>
      <c r="D238" s="114"/>
      <c r="E238" s="114"/>
      <c r="F238" s="114"/>
      <c r="G238" s="114"/>
      <c r="P238" s="2"/>
      <c r="Q238" s="1"/>
    </row>
    <row r="239" spans="1:17" s="116" customFormat="1" x14ac:dyDescent="0.3">
      <c r="A239" s="89"/>
      <c r="B239" s="89"/>
      <c r="C239" s="89"/>
      <c r="D239" s="114"/>
      <c r="E239" s="114"/>
      <c r="F239" s="114"/>
      <c r="G239" s="114"/>
      <c r="P239" s="2"/>
      <c r="Q239" s="1"/>
    </row>
    <row r="240" spans="1:17" s="116" customFormat="1" x14ac:dyDescent="0.3">
      <c r="A240" s="89"/>
      <c r="B240" s="89"/>
      <c r="C240" s="89"/>
      <c r="D240" s="114"/>
      <c r="E240" s="114"/>
      <c r="F240" s="114"/>
      <c r="G240" s="114"/>
      <c r="P240" s="2"/>
      <c r="Q240" s="1"/>
    </row>
    <row r="241" spans="1:17" s="116" customFormat="1" x14ac:dyDescent="0.3">
      <c r="A241" s="89"/>
      <c r="B241" s="89"/>
      <c r="C241" s="89"/>
      <c r="D241" s="114"/>
      <c r="E241" s="114"/>
      <c r="F241" s="114"/>
      <c r="G241" s="114"/>
      <c r="P241" s="2"/>
      <c r="Q241" s="1"/>
    </row>
    <row r="242" spans="1:17" s="116" customFormat="1" x14ac:dyDescent="0.3">
      <c r="A242" s="89"/>
      <c r="B242" s="89"/>
      <c r="C242" s="89"/>
      <c r="D242" s="114"/>
      <c r="E242" s="114"/>
      <c r="F242" s="114"/>
      <c r="G242" s="114"/>
      <c r="P242" s="2"/>
      <c r="Q242" s="1"/>
    </row>
    <row r="243" spans="1:17" s="116" customFormat="1" x14ac:dyDescent="0.3">
      <c r="A243" s="89"/>
      <c r="B243" s="89"/>
      <c r="C243" s="89"/>
      <c r="D243" s="114"/>
      <c r="E243" s="114"/>
      <c r="F243" s="114"/>
      <c r="G243" s="114"/>
      <c r="P243" s="2"/>
      <c r="Q243" s="1"/>
    </row>
    <row r="244" spans="1:17" s="116" customFormat="1" x14ac:dyDescent="0.3">
      <c r="A244" s="89"/>
      <c r="B244" s="89"/>
      <c r="C244" s="89"/>
      <c r="D244" s="114"/>
      <c r="E244" s="114"/>
      <c r="F244" s="114"/>
      <c r="G244" s="114"/>
      <c r="P244" s="2"/>
      <c r="Q244" s="1"/>
    </row>
    <row r="245" spans="1:17" s="116" customFormat="1" x14ac:dyDescent="0.3">
      <c r="A245" s="89"/>
      <c r="B245" s="89"/>
      <c r="C245" s="89"/>
      <c r="D245" s="114"/>
      <c r="E245" s="114"/>
      <c r="F245" s="114"/>
      <c r="G245" s="114"/>
      <c r="P245" s="2"/>
      <c r="Q245" s="1"/>
    </row>
    <row r="246" spans="1:17" s="116" customFormat="1" x14ac:dyDescent="0.3">
      <c r="A246" s="89"/>
      <c r="B246" s="89"/>
      <c r="C246" s="89"/>
      <c r="D246" s="114"/>
      <c r="E246" s="114"/>
      <c r="F246" s="114"/>
      <c r="G246" s="114"/>
      <c r="P246" s="2"/>
      <c r="Q246" s="1"/>
    </row>
    <row r="247" spans="1:17" s="116" customFormat="1" x14ac:dyDescent="0.3">
      <c r="A247" s="89"/>
      <c r="B247" s="89"/>
      <c r="C247" s="89"/>
      <c r="D247" s="114"/>
      <c r="E247" s="114"/>
      <c r="F247" s="114"/>
      <c r="G247" s="114"/>
      <c r="P247" s="2"/>
      <c r="Q247" s="1"/>
    </row>
    <row r="248" spans="1:17" s="116" customFormat="1" x14ac:dyDescent="0.3">
      <c r="A248" s="89"/>
      <c r="B248" s="89"/>
      <c r="C248" s="89"/>
      <c r="D248" s="114"/>
      <c r="E248" s="114"/>
      <c r="F248" s="114"/>
      <c r="G248" s="114"/>
      <c r="P248" s="2"/>
      <c r="Q248" s="1"/>
    </row>
    <row r="249" spans="1:17" s="116" customFormat="1" x14ac:dyDescent="0.3">
      <c r="A249" s="89"/>
      <c r="B249" s="89"/>
      <c r="C249" s="89"/>
      <c r="D249" s="114"/>
      <c r="E249" s="114"/>
      <c r="F249" s="114"/>
      <c r="G249" s="114"/>
      <c r="P249" s="2"/>
      <c r="Q249" s="1"/>
    </row>
    <row r="250" spans="1:17" s="116" customFormat="1" x14ac:dyDescent="0.3">
      <c r="A250" s="89"/>
      <c r="B250" s="89"/>
      <c r="C250" s="89"/>
      <c r="D250" s="114"/>
      <c r="E250" s="114"/>
      <c r="F250" s="114"/>
      <c r="G250" s="114"/>
      <c r="P250" s="2"/>
      <c r="Q250" s="1"/>
    </row>
    <row r="251" spans="1:17" s="116" customFormat="1" x14ac:dyDescent="0.3">
      <c r="A251" s="89"/>
      <c r="B251" s="89"/>
      <c r="C251" s="89"/>
      <c r="D251" s="114"/>
      <c r="E251" s="114"/>
      <c r="F251" s="114"/>
      <c r="G251" s="114"/>
      <c r="P251" s="2"/>
      <c r="Q251" s="1"/>
    </row>
    <row r="252" spans="1:17" s="116" customFormat="1" x14ac:dyDescent="0.3">
      <c r="A252" s="89"/>
      <c r="B252" s="89"/>
      <c r="C252" s="89"/>
      <c r="D252" s="114"/>
      <c r="E252" s="114"/>
      <c r="F252" s="114"/>
      <c r="G252" s="114"/>
      <c r="P252" s="2"/>
      <c r="Q252" s="1"/>
    </row>
    <row r="253" spans="1:17" s="116" customFormat="1" x14ac:dyDescent="0.3">
      <c r="A253" s="89"/>
      <c r="B253" s="89"/>
      <c r="C253" s="89"/>
      <c r="D253" s="114"/>
      <c r="E253" s="114"/>
      <c r="F253" s="114"/>
      <c r="G253" s="114"/>
      <c r="P253" s="2"/>
      <c r="Q253" s="1"/>
    </row>
    <row r="254" spans="1:17" s="116" customFormat="1" x14ac:dyDescent="0.3">
      <c r="A254" s="89"/>
      <c r="B254" s="89"/>
      <c r="C254" s="89"/>
      <c r="D254" s="114"/>
      <c r="E254" s="114"/>
      <c r="F254" s="114"/>
      <c r="G254" s="114"/>
      <c r="P254" s="2"/>
      <c r="Q254" s="1"/>
    </row>
    <row r="255" spans="1:17" s="116" customFormat="1" x14ac:dyDescent="0.3">
      <c r="A255" s="89"/>
      <c r="B255" s="89"/>
      <c r="C255" s="89"/>
      <c r="D255" s="114"/>
      <c r="E255" s="114"/>
      <c r="F255" s="114"/>
      <c r="G255" s="114"/>
      <c r="P255" s="2"/>
      <c r="Q255" s="1"/>
    </row>
    <row r="256" spans="1:17" s="116" customFormat="1" x14ac:dyDescent="0.3">
      <c r="A256" s="89"/>
      <c r="B256" s="89"/>
      <c r="C256" s="89"/>
      <c r="D256" s="114"/>
      <c r="E256" s="114"/>
      <c r="F256" s="114"/>
      <c r="G256" s="114"/>
      <c r="P256" s="2"/>
      <c r="Q256" s="1"/>
    </row>
    <row r="257" spans="1:17" s="116" customFormat="1" x14ac:dyDescent="0.3">
      <c r="A257" s="89"/>
      <c r="B257" s="89"/>
      <c r="C257" s="89"/>
      <c r="D257" s="114"/>
      <c r="E257" s="114"/>
      <c r="F257" s="114"/>
      <c r="G257" s="114"/>
      <c r="P257" s="2"/>
      <c r="Q257" s="1"/>
    </row>
    <row r="258" spans="1:17" s="116" customFormat="1" x14ac:dyDescent="0.3">
      <c r="A258" s="89"/>
      <c r="B258" s="89"/>
      <c r="C258" s="89"/>
      <c r="D258" s="114"/>
      <c r="E258" s="114"/>
      <c r="F258" s="114"/>
      <c r="G258" s="114"/>
      <c r="P258" s="2"/>
      <c r="Q258" s="1"/>
    </row>
    <row r="259" spans="1:17" s="116" customFormat="1" x14ac:dyDescent="0.3">
      <c r="A259" s="89"/>
      <c r="B259" s="89"/>
      <c r="C259" s="89"/>
      <c r="D259" s="114"/>
      <c r="E259" s="114"/>
      <c r="F259" s="114"/>
      <c r="G259" s="114"/>
      <c r="P259" s="2"/>
      <c r="Q259" s="1"/>
    </row>
    <row r="260" spans="1:17" s="116" customFormat="1" x14ac:dyDescent="0.3">
      <c r="A260" s="89"/>
      <c r="B260" s="89"/>
      <c r="C260" s="89"/>
      <c r="D260" s="114"/>
      <c r="E260" s="114"/>
      <c r="F260" s="114"/>
      <c r="G260" s="114"/>
      <c r="P260" s="2"/>
      <c r="Q260" s="1"/>
    </row>
    <row r="261" spans="1:17" s="116" customFormat="1" x14ac:dyDescent="0.3">
      <c r="A261" s="89"/>
      <c r="B261" s="89"/>
      <c r="C261" s="89"/>
      <c r="D261" s="114"/>
      <c r="E261" s="114"/>
      <c r="F261" s="114"/>
      <c r="G261" s="114"/>
      <c r="P261" s="2"/>
      <c r="Q261" s="1"/>
    </row>
    <row r="262" spans="1:17" s="116" customFormat="1" x14ac:dyDescent="0.3">
      <c r="A262" s="89"/>
      <c r="B262" s="89"/>
      <c r="C262" s="89"/>
      <c r="D262" s="114"/>
      <c r="E262" s="114"/>
      <c r="F262" s="114"/>
      <c r="G262" s="114"/>
      <c r="P262" s="2"/>
      <c r="Q262" s="1"/>
    </row>
    <row r="263" spans="1:17" s="116" customFormat="1" x14ac:dyDescent="0.3">
      <c r="A263" s="89"/>
      <c r="B263" s="89"/>
      <c r="C263" s="89"/>
      <c r="D263" s="114"/>
      <c r="E263" s="114"/>
      <c r="F263" s="114"/>
      <c r="G263" s="114"/>
      <c r="P263" s="2"/>
      <c r="Q263" s="1"/>
    </row>
    <row r="264" spans="1:17" s="116" customFormat="1" x14ac:dyDescent="0.3">
      <c r="A264" s="89"/>
      <c r="B264" s="89"/>
      <c r="C264" s="89"/>
      <c r="D264" s="114"/>
      <c r="E264" s="114"/>
      <c r="F264" s="114"/>
      <c r="G264" s="114"/>
      <c r="P264" s="2"/>
      <c r="Q264" s="1"/>
    </row>
    <row r="265" spans="1:17" s="116" customFormat="1" x14ac:dyDescent="0.3">
      <c r="A265" s="89"/>
      <c r="B265" s="89"/>
      <c r="C265" s="89"/>
      <c r="D265" s="114"/>
      <c r="E265" s="114"/>
      <c r="F265" s="114"/>
      <c r="G265" s="114"/>
      <c r="P265" s="2"/>
      <c r="Q265" s="1"/>
    </row>
    <row r="266" spans="1:17" s="116" customFormat="1" x14ac:dyDescent="0.3">
      <c r="A266" s="89"/>
      <c r="B266" s="89"/>
      <c r="C266" s="89"/>
      <c r="D266" s="114"/>
      <c r="E266" s="114"/>
      <c r="F266" s="114"/>
      <c r="G266" s="114"/>
      <c r="P266" s="2"/>
      <c r="Q266" s="1"/>
    </row>
    <row r="267" spans="1:17" s="116" customFormat="1" x14ac:dyDescent="0.3">
      <c r="A267" s="89"/>
      <c r="B267" s="89"/>
      <c r="C267" s="89"/>
      <c r="D267" s="114"/>
      <c r="E267" s="114"/>
      <c r="F267" s="114"/>
      <c r="G267" s="114"/>
      <c r="P267" s="2"/>
      <c r="Q267" s="1"/>
    </row>
    <row r="268" spans="1:17" s="116" customFormat="1" x14ac:dyDescent="0.3">
      <c r="A268" s="89"/>
      <c r="B268" s="89"/>
      <c r="C268" s="89"/>
      <c r="D268" s="114"/>
      <c r="E268" s="114"/>
      <c r="F268" s="114"/>
      <c r="G268" s="114"/>
      <c r="P268" s="2"/>
      <c r="Q268" s="1"/>
    </row>
    <row r="269" spans="1:17" s="116" customFormat="1" x14ac:dyDescent="0.3">
      <c r="A269" s="89"/>
      <c r="B269" s="89"/>
      <c r="C269" s="89"/>
      <c r="D269" s="114"/>
      <c r="E269" s="114"/>
      <c r="F269" s="114"/>
      <c r="G269" s="114"/>
      <c r="P269" s="2"/>
      <c r="Q269" s="1"/>
    </row>
    <row r="270" spans="1:17" s="116" customFormat="1" x14ac:dyDescent="0.3">
      <c r="A270" s="89"/>
      <c r="B270" s="89"/>
      <c r="C270" s="89"/>
      <c r="D270" s="114"/>
      <c r="E270" s="114"/>
      <c r="F270" s="114"/>
      <c r="G270" s="114"/>
      <c r="P270" s="2"/>
      <c r="Q270" s="1"/>
    </row>
    <row r="271" spans="1:17" s="116" customFormat="1" x14ac:dyDescent="0.3">
      <c r="A271" s="89"/>
      <c r="B271" s="89"/>
      <c r="C271" s="89"/>
      <c r="D271" s="114"/>
      <c r="E271" s="114"/>
      <c r="F271" s="114"/>
      <c r="G271" s="114"/>
      <c r="P271" s="2"/>
      <c r="Q271" s="1"/>
    </row>
    <row r="272" spans="1:17" s="116" customFormat="1" x14ac:dyDescent="0.3">
      <c r="A272" s="89"/>
      <c r="B272" s="89"/>
      <c r="C272" s="89"/>
      <c r="D272" s="114"/>
      <c r="E272" s="114"/>
      <c r="F272" s="114"/>
      <c r="G272" s="114"/>
      <c r="P272" s="2"/>
      <c r="Q272" s="1"/>
    </row>
    <row r="273" spans="1:17" s="116" customFormat="1" x14ac:dyDescent="0.3">
      <c r="A273" s="89"/>
      <c r="B273" s="89"/>
      <c r="C273" s="89"/>
      <c r="D273" s="114"/>
      <c r="E273" s="114"/>
      <c r="F273" s="114"/>
      <c r="G273" s="114"/>
      <c r="P273" s="2"/>
      <c r="Q273" s="1"/>
    </row>
    <row r="274" spans="1:17" s="116" customFormat="1" x14ac:dyDescent="0.3">
      <c r="A274" s="89"/>
      <c r="B274" s="89"/>
      <c r="C274" s="89"/>
      <c r="D274" s="114"/>
      <c r="E274" s="114"/>
      <c r="F274" s="114"/>
      <c r="G274" s="114"/>
      <c r="P274" s="2"/>
      <c r="Q274" s="1"/>
    </row>
    <row r="275" spans="1:17" s="116" customFormat="1" x14ac:dyDescent="0.3">
      <c r="A275" s="89"/>
      <c r="B275" s="89"/>
      <c r="C275" s="89"/>
      <c r="D275" s="114"/>
      <c r="E275" s="114"/>
      <c r="F275" s="114"/>
      <c r="G275" s="114"/>
      <c r="P275" s="2"/>
      <c r="Q275" s="1"/>
    </row>
    <row r="276" spans="1:17" s="116" customFormat="1" x14ac:dyDescent="0.3">
      <c r="A276" s="89"/>
      <c r="B276" s="89"/>
      <c r="C276" s="89"/>
      <c r="D276" s="114"/>
      <c r="E276" s="114"/>
      <c r="F276" s="114"/>
      <c r="G276" s="114"/>
      <c r="P276" s="2"/>
      <c r="Q276" s="1"/>
    </row>
    <row r="277" spans="1:17" s="116" customFormat="1" x14ac:dyDescent="0.3">
      <c r="A277" s="89"/>
      <c r="B277" s="89"/>
      <c r="C277" s="89"/>
      <c r="D277" s="114"/>
      <c r="E277" s="114"/>
      <c r="F277" s="114"/>
      <c r="G277" s="114"/>
      <c r="P277" s="2"/>
      <c r="Q277" s="1"/>
    </row>
    <row r="278" spans="1:17" s="116" customFormat="1" x14ac:dyDescent="0.3">
      <c r="A278" s="89"/>
      <c r="B278" s="89"/>
      <c r="C278" s="89"/>
      <c r="D278" s="114"/>
      <c r="E278" s="114"/>
      <c r="F278" s="114"/>
      <c r="G278" s="114"/>
      <c r="P278" s="2"/>
      <c r="Q278" s="1"/>
    </row>
    <row r="279" spans="1:17" s="116" customFormat="1" x14ac:dyDescent="0.3">
      <c r="A279" s="89"/>
      <c r="B279" s="89"/>
      <c r="C279" s="89"/>
      <c r="D279" s="114"/>
      <c r="E279" s="114"/>
      <c r="F279" s="114"/>
      <c r="G279" s="114"/>
      <c r="P279" s="2"/>
      <c r="Q279" s="1"/>
    </row>
    <row r="280" spans="1:17" s="116" customFormat="1" x14ac:dyDescent="0.3">
      <c r="A280" s="89"/>
      <c r="B280" s="89"/>
      <c r="C280" s="89"/>
      <c r="D280" s="114"/>
      <c r="E280" s="114"/>
      <c r="F280" s="114"/>
      <c r="G280" s="114"/>
      <c r="P280" s="2"/>
      <c r="Q280" s="1"/>
    </row>
    <row r="281" spans="1:17" s="116" customFormat="1" x14ac:dyDescent="0.3">
      <c r="A281" s="89"/>
      <c r="B281" s="89"/>
      <c r="C281" s="89"/>
      <c r="D281" s="114"/>
      <c r="E281" s="114"/>
      <c r="F281" s="114"/>
      <c r="G281" s="114"/>
      <c r="P281" s="2"/>
      <c r="Q281" s="1"/>
    </row>
    <row r="282" spans="1:17" s="116" customFormat="1" x14ac:dyDescent="0.3">
      <c r="A282" s="89"/>
      <c r="B282" s="89"/>
      <c r="C282" s="89"/>
      <c r="D282" s="114"/>
      <c r="E282" s="114"/>
      <c r="F282" s="114"/>
      <c r="G282" s="114"/>
      <c r="P282" s="2"/>
      <c r="Q282" s="1"/>
    </row>
    <row r="283" spans="1:17" s="116" customFormat="1" x14ac:dyDescent="0.3">
      <c r="A283" s="89"/>
      <c r="B283" s="89"/>
      <c r="C283" s="89"/>
      <c r="D283" s="114"/>
      <c r="E283" s="114"/>
      <c r="F283" s="114"/>
      <c r="G283" s="114"/>
      <c r="P283" s="2"/>
      <c r="Q283" s="1"/>
    </row>
    <row r="284" spans="1:17" s="116" customFormat="1" x14ac:dyDescent="0.3">
      <c r="A284" s="89"/>
      <c r="B284" s="89"/>
      <c r="C284" s="89"/>
      <c r="D284" s="114"/>
      <c r="E284" s="114"/>
      <c r="F284" s="114"/>
      <c r="G284" s="114"/>
      <c r="P284" s="2"/>
      <c r="Q284" s="1"/>
    </row>
    <row r="285" spans="1:17" s="116" customFormat="1" x14ac:dyDescent="0.3">
      <c r="A285" s="89"/>
      <c r="B285" s="89"/>
      <c r="C285" s="89"/>
      <c r="D285" s="114"/>
      <c r="E285" s="114"/>
      <c r="F285" s="114"/>
      <c r="G285" s="114"/>
      <c r="P285" s="2"/>
      <c r="Q285" s="1"/>
    </row>
    <row r="286" spans="1:17" s="116" customFormat="1" x14ac:dyDescent="0.3">
      <c r="A286" s="89"/>
      <c r="B286" s="89"/>
      <c r="C286" s="89"/>
      <c r="D286" s="114"/>
      <c r="E286" s="114"/>
      <c r="F286" s="114"/>
      <c r="G286" s="114"/>
      <c r="P286" s="2"/>
      <c r="Q286" s="1"/>
    </row>
    <row r="287" spans="1:17" s="116" customFormat="1" x14ac:dyDescent="0.3">
      <c r="A287" s="89"/>
      <c r="B287" s="89"/>
      <c r="C287" s="89"/>
      <c r="D287" s="114"/>
      <c r="E287" s="114"/>
      <c r="F287" s="114"/>
      <c r="G287" s="114"/>
      <c r="P287" s="2"/>
      <c r="Q287" s="1"/>
    </row>
    <row r="288" spans="1:17" s="116" customFormat="1" x14ac:dyDescent="0.3">
      <c r="A288" s="89"/>
      <c r="B288" s="89"/>
      <c r="C288" s="89"/>
      <c r="D288" s="114"/>
      <c r="E288" s="114"/>
      <c r="F288" s="114"/>
      <c r="G288" s="114"/>
      <c r="P288" s="2"/>
      <c r="Q288" s="1"/>
    </row>
    <row r="289" spans="1:17" s="116" customFormat="1" x14ac:dyDescent="0.3">
      <c r="A289" s="89"/>
      <c r="B289" s="89"/>
      <c r="C289" s="89"/>
      <c r="D289" s="114"/>
      <c r="E289" s="114"/>
      <c r="F289" s="114"/>
      <c r="G289" s="114"/>
      <c r="P289" s="2"/>
      <c r="Q289" s="1"/>
    </row>
    <row r="290" spans="1:17" s="116" customFormat="1" x14ac:dyDescent="0.3">
      <c r="A290" s="89"/>
      <c r="B290" s="89"/>
      <c r="C290" s="89"/>
      <c r="D290" s="114"/>
      <c r="E290" s="114"/>
      <c r="F290" s="114"/>
      <c r="G290" s="114"/>
      <c r="P290" s="2"/>
      <c r="Q290" s="1"/>
    </row>
    <row r="291" spans="1:17" s="116" customFormat="1" x14ac:dyDescent="0.3">
      <c r="A291" s="89"/>
      <c r="B291" s="89"/>
      <c r="C291" s="89"/>
      <c r="D291" s="114"/>
      <c r="E291" s="114"/>
      <c r="F291" s="114"/>
      <c r="G291" s="114"/>
      <c r="P291" s="2"/>
      <c r="Q291" s="1"/>
    </row>
    <row r="292" spans="1:17" s="116" customFormat="1" x14ac:dyDescent="0.3">
      <c r="A292" s="89"/>
      <c r="B292" s="89"/>
      <c r="C292" s="89"/>
      <c r="D292" s="114"/>
      <c r="E292" s="114"/>
      <c r="F292" s="114"/>
      <c r="G292" s="114"/>
      <c r="P292" s="2"/>
      <c r="Q292" s="1"/>
    </row>
  </sheetData>
  <mergeCells count="2">
    <mergeCell ref="A1:O1"/>
    <mergeCell ref="A43:D4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12FDD-B290-49AF-B4E5-43F52E10FD52}">
  <dimension ref="A1:Q270"/>
  <sheetViews>
    <sheetView topLeftCell="A13" zoomScale="205" zoomScaleNormal="205" workbookViewId="0">
      <selection activeCell="A3" sqref="A3:A18"/>
    </sheetView>
  </sheetViews>
  <sheetFormatPr defaultRowHeight="16.5" x14ac:dyDescent="0.3"/>
  <cols>
    <col min="1" max="1" width="3.5703125" style="89" customWidth="1"/>
    <col min="2" max="2" width="4.7109375" style="89" customWidth="1"/>
    <col min="3" max="3" width="4.140625" style="89" customWidth="1"/>
    <col min="4" max="4" width="6.7109375" style="114" customWidth="1"/>
    <col min="5" max="5" width="5.5703125" style="114" customWidth="1"/>
    <col min="6" max="7" width="6.5703125" style="116" customWidth="1"/>
    <col min="8" max="8" width="11.5703125" style="116" customWidth="1"/>
    <col min="9" max="9" width="12.5703125" style="116" customWidth="1"/>
    <col min="10" max="10" width="11.7109375" style="116" customWidth="1"/>
    <col min="11" max="11" width="7.140625" style="116" customWidth="1"/>
    <col min="12" max="12" width="9.5703125" style="124" customWidth="1"/>
    <col min="13" max="13" width="6.85546875" style="116" customWidth="1"/>
    <col min="14" max="14" width="9.140625" style="2"/>
    <col min="15" max="15" width="14.42578125" style="1" bestFit="1" customWidth="1"/>
    <col min="16" max="16384" width="9.140625" style="1"/>
  </cols>
  <sheetData>
    <row r="1" spans="1:17" x14ac:dyDescent="0.3">
      <c r="A1" s="97" t="s">
        <v>44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7" ht="47.25" customHeight="1" x14ac:dyDescent="0.3">
      <c r="A2" s="98" t="s">
        <v>1</v>
      </c>
      <c r="B2" s="99" t="s">
        <v>0</v>
      </c>
      <c r="C2" s="100" t="s">
        <v>3</v>
      </c>
      <c r="D2" s="99" t="s">
        <v>2</v>
      </c>
      <c r="E2" s="99" t="s">
        <v>28</v>
      </c>
      <c r="F2" s="99" t="s">
        <v>4</v>
      </c>
      <c r="G2" s="99" t="s">
        <v>55</v>
      </c>
      <c r="H2" s="99" t="s">
        <v>20</v>
      </c>
      <c r="I2" s="99" t="s">
        <v>21</v>
      </c>
      <c r="J2" s="100" t="s">
        <v>51</v>
      </c>
      <c r="K2" s="100" t="s">
        <v>22</v>
      </c>
      <c r="L2" s="99" t="s">
        <v>23</v>
      </c>
      <c r="M2" s="99" t="s">
        <v>29</v>
      </c>
    </row>
    <row r="3" spans="1:17" ht="13.5" customHeight="1" x14ac:dyDescent="0.3">
      <c r="A3" s="101">
        <v>129</v>
      </c>
      <c r="B3" s="101">
        <v>1701</v>
      </c>
      <c r="C3" s="102">
        <v>1</v>
      </c>
      <c r="D3" s="101" t="s">
        <v>38</v>
      </c>
      <c r="E3" s="125">
        <v>695</v>
      </c>
      <c r="F3" s="103">
        <f>E3*1.1</f>
        <v>764.50000000000011</v>
      </c>
      <c r="G3" s="101">
        <f>24000+80</f>
        <v>24080</v>
      </c>
      <c r="H3" s="104">
        <f>E3*G3</f>
        <v>16735600</v>
      </c>
      <c r="I3" s="105">
        <f>ROUND(H3*1.06,0)</f>
        <v>17739736</v>
      </c>
      <c r="J3" s="106">
        <f>H3*0.8</f>
        <v>13388480</v>
      </c>
      <c r="K3" s="106">
        <f>MROUND((I3*0.03/12),500)</f>
        <v>44500</v>
      </c>
      <c r="L3" s="105">
        <f>F3*3000</f>
        <v>2293500.0000000005</v>
      </c>
      <c r="M3" s="107" t="s">
        <v>30</v>
      </c>
    </row>
    <row r="4" spans="1:17" ht="13.5" customHeight="1" x14ac:dyDescent="0.3">
      <c r="A4" s="101">
        <v>130</v>
      </c>
      <c r="B4" s="101">
        <v>1702</v>
      </c>
      <c r="C4" s="102">
        <v>1</v>
      </c>
      <c r="D4" s="101" t="s">
        <v>38</v>
      </c>
      <c r="E4" s="125">
        <v>695</v>
      </c>
      <c r="F4" s="103">
        <f>E4*1.1</f>
        <v>764.50000000000011</v>
      </c>
      <c r="G4" s="101">
        <f>G3</f>
        <v>24080</v>
      </c>
      <c r="H4" s="104">
        <f>E4*G4</f>
        <v>16735600</v>
      </c>
      <c r="I4" s="105">
        <f t="shared" ref="I4:I18" si="0">ROUND(H4*1.06,0)</f>
        <v>17739736</v>
      </c>
      <c r="J4" s="106">
        <f t="shared" ref="J4:J18" si="1">H4*0.8</f>
        <v>13388480</v>
      </c>
      <c r="K4" s="106">
        <f t="shared" ref="K4:K18" si="2">MROUND((I4*0.03/12),500)</f>
        <v>44500</v>
      </c>
      <c r="L4" s="105">
        <f t="shared" ref="L4:L18" si="3">F4*3000</f>
        <v>2293500.0000000005</v>
      </c>
      <c r="M4" s="107" t="s">
        <v>30</v>
      </c>
    </row>
    <row r="5" spans="1:17" ht="14.25" customHeight="1" x14ac:dyDescent="0.3">
      <c r="A5" s="101">
        <v>131</v>
      </c>
      <c r="B5" s="101">
        <v>1703</v>
      </c>
      <c r="C5" s="102">
        <v>1</v>
      </c>
      <c r="D5" s="101" t="s">
        <v>39</v>
      </c>
      <c r="E5" s="125">
        <v>265</v>
      </c>
      <c r="F5" s="103">
        <f>E5*1.1</f>
        <v>291.5</v>
      </c>
      <c r="G5" s="101">
        <f>G4</f>
        <v>24080</v>
      </c>
      <c r="H5" s="104">
        <f>E5*G5</f>
        <v>6381200</v>
      </c>
      <c r="I5" s="105">
        <f t="shared" si="0"/>
        <v>6764072</v>
      </c>
      <c r="J5" s="106">
        <f t="shared" si="1"/>
        <v>5104960</v>
      </c>
      <c r="K5" s="106">
        <f t="shared" si="2"/>
        <v>17000</v>
      </c>
      <c r="L5" s="105">
        <f t="shared" si="3"/>
        <v>874500</v>
      </c>
      <c r="M5" s="107" t="s">
        <v>30</v>
      </c>
    </row>
    <row r="6" spans="1:17" ht="13.5" customHeight="1" x14ac:dyDescent="0.3">
      <c r="A6" s="101">
        <v>132</v>
      </c>
      <c r="B6" s="101">
        <v>1704</v>
      </c>
      <c r="C6" s="102">
        <v>1</v>
      </c>
      <c r="D6" s="101" t="s">
        <v>40</v>
      </c>
      <c r="E6" s="125">
        <v>460</v>
      </c>
      <c r="F6" s="103">
        <f>E6*1.1</f>
        <v>506.00000000000006</v>
      </c>
      <c r="G6" s="101">
        <f>G5</f>
        <v>24080</v>
      </c>
      <c r="H6" s="104">
        <f>E6*G6</f>
        <v>11076800</v>
      </c>
      <c r="I6" s="105">
        <f t="shared" si="0"/>
        <v>11741408</v>
      </c>
      <c r="J6" s="106">
        <f t="shared" si="1"/>
        <v>8861440</v>
      </c>
      <c r="K6" s="106">
        <f t="shared" si="2"/>
        <v>29500</v>
      </c>
      <c r="L6" s="105">
        <f t="shared" si="3"/>
        <v>1518000.0000000002</v>
      </c>
      <c r="M6" s="107" t="s">
        <v>30</v>
      </c>
    </row>
    <row r="7" spans="1:17" x14ac:dyDescent="0.3">
      <c r="A7" s="101">
        <v>133</v>
      </c>
      <c r="B7" s="101">
        <v>1705</v>
      </c>
      <c r="C7" s="102">
        <v>1</v>
      </c>
      <c r="D7" s="101" t="s">
        <v>38</v>
      </c>
      <c r="E7" s="125">
        <v>695</v>
      </c>
      <c r="F7" s="103">
        <f>E7*1.1</f>
        <v>764.50000000000011</v>
      </c>
      <c r="G7" s="101">
        <f>G6</f>
        <v>24080</v>
      </c>
      <c r="H7" s="104">
        <f>E7*G7</f>
        <v>16735600</v>
      </c>
      <c r="I7" s="105">
        <f t="shared" si="0"/>
        <v>17739736</v>
      </c>
      <c r="J7" s="106">
        <f t="shared" si="1"/>
        <v>13388480</v>
      </c>
      <c r="K7" s="106">
        <f t="shared" si="2"/>
        <v>44500</v>
      </c>
      <c r="L7" s="105">
        <f t="shared" si="3"/>
        <v>2293500.0000000005</v>
      </c>
      <c r="M7" s="107" t="s">
        <v>30</v>
      </c>
    </row>
    <row r="8" spans="1:17" x14ac:dyDescent="0.3">
      <c r="A8" s="101">
        <v>134</v>
      </c>
      <c r="B8" s="101">
        <v>1706</v>
      </c>
      <c r="C8" s="102">
        <v>1</v>
      </c>
      <c r="D8" s="101" t="s">
        <v>38</v>
      </c>
      <c r="E8" s="125">
        <v>695</v>
      </c>
      <c r="F8" s="103">
        <f>E8*1.1</f>
        <v>764.50000000000011</v>
      </c>
      <c r="G8" s="101">
        <f>G7</f>
        <v>24080</v>
      </c>
      <c r="H8" s="104">
        <f>E8*G8</f>
        <v>16735600</v>
      </c>
      <c r="I8" s="105">
        <f t="shared" si="0"/>
        <v>17739736</v>
      </c>
      <c r="J8" s="106">
        <f t="shared" si="1"/>
        <v>13388480</v>
      </c>
      <c r="K8" s="106">
        <f t="shared" si="2"/>
        <v>44500</v>
      </c>
      <c r="L8" s="105">
        <f t="shared" si="3"/>
        <v>2293500.0000000005</v>
      </c>
      <c r="M8" s="107" t="s">
        <v>30</v>
      </c>
    </row>
    <row r="9" spans="1:17" x14ac:dyDescent="0.3">
      <c r="A9" s="101">
        <v>135</v>
      </c>
      <c r="B9" s="101">
        <v>1707</v>
      </c>
      <c r="C9" s="102">
        <v>1</v>
      </c>
      <c r="D9" s="101" t="s">
        <v>38</v>
      </c>
      <c r="E9" s="125">
        <v>650</v>
      </c>
      <c r="F9" s="103">
        <f>E9*1.1</f>
        <v>715.00000000000011</v>
      </c>
      <c r="G9" s="101">
        <f>G8</f>
        <v>24080</v>
      </c>
      <c r="H9" s="104">
        <f>E9*G9</f>
        <v>15652000</v>
      </c>
      <c r="I9" s="105">
        <f t="shared" si="0"/>
        <v>16591120</v>
      </c>
      <c r="J9" s="106">
        <f t="shared" si="1"/>
        <v>12521600</v>
      </c>
      <c r="K9" s="106">
        <f t="shared" si="2"/>
        <v>41500</v>
      </c>
      <c r="L9" s="105">
        <f t="shared" si="3"/>
        <v>2145000.0000000005</v>
      </c>
      <c r="M9" s="107" t="s">
        <v>30</v>
      </c>
    </row>
    <row r="10" spans="1:17" x14ac:dyDescent="0.3">
      <c r="A10" s="101">
        <v>136</v>
      </c>
      <c r="B10" s="101">
        <v>1708</v>
      </c>
      <c r="C10" s="102">
        <v>1</v>
      </c>
      <c r="D10" s="101" t="s">
        <v>38</v>
      </c>
      <c r="E10" s="125">
        <v>650</v>
      </c>
      <c r="F10" s="103">
        <f>E10*1.1</f>
        <v>715.00000000000011</v>
      </c>
      <c r="G10" s="101">
        <f>G9</f>
        <v>24080</v>
      </c>
      <c r="H10" s="104">
        <f>E10*G10</f>
        <v>15652000</v>
      </c>
      <c r="I10" s="105">
        <f t="shared" si="0"/>
        <v>16591120</v>
      </c>
      <c r="J10" s="106">
        <f t="shared" si="1"/>
        <v>12521600</v>
      </c>
      <c r="K10" s="106">
        <f t="shared" si="2"/>
        <v>41500</v>
      </c>
      <c r="L10" s="105">
        <f t="shared" si="3"/>
        <v>2145000.0000000005</v>
      </c>
      <c r="M10" s="107" t="s">
        <v>30</v>
      </c>
    </row>
    <row r="11" spans="1:17" x14ac:dyDescent="0.3">
      <c r="A11" s="101">
        <v>137</v>
      </c>
      <c r="B11" s="101">
        <v>1801</v>
      </c>
      <c r="C11" s="102">
        <v>1</v>
      </c>
      <c r="D11" s="101" t="s">
        <v>38</v>
      </c>
      <c r="E11" s="125">
        <v>695</v>
      </c>
      <c r="F11" s="103">
        <f>E11*1.1</f>
        <v>764.50000000000011</v>
      </c>
      <c r="G11" s="101">
        <f>G6+80</f>
        <v>24160</v>
      </c>
      <c r="H11" s="104">
        <f>E11*G11</f>
        <v>16791200</v>
      </c>
      <c r="I11" s="105">
        <f t="shared" si="0"/>
        <v>17798672</v>
      </c>
      <c r="J11" s="106">
        <f t="shared" si="1"/>
        <v>13432960</v>
      </c>
      <c r="K11" s="106">
        <f t="shared" si="2"/>
        <v>44500</v>
      </c>
      <c r="L11" s="105">
        <f t="shared" si="3"/>
        <v>2293500.0000000005</v>
      </c>
      <c r="M11" s="107" t="s">
        <v>30</v>
      </c>
    </row>
    <row r="12" spans="1:17" x14ac:dyDescent="0.3">
      <c r="A12" s="101">
        <v>138</v>
      </c>
      <c r="B12" s="101">
        <v>1802</v>
      </c>
      <c r="C12" s="102">
        <v>1</v>
      </c>
      <c r="D12" s="101" t="s">
        <v>38</v>
      </c>
      <c r="E12" s="125">
        <v>695</v>
      </c>
      <c r="F12" s="103">
        <f>E12*1.1</f>
        <v>764.50000000000011</v>
      </c>
      <c r="G12" s="101">
        <f>G11</f>
        <v>24160</v>
      </c>
      <c r="H12" s="104">
        <f>E12*G12</f>
        <v>16791200</v>
      </c>
      <c r="I12" s="105">
        <f t="shared" si="0"/>
        <v>17798672</v>
      </c>
      <c r="J12" s="106">
        <f t="shared" si="1"/>
        <v>13432960</v>
      </c>
      <c r="K12" s="106">
        <f t="shared" si="2"/>
        <v>44500</v>
      </c>
      <c r="L12" s="105">
        <f t="shared" si="3"/>
        <v>2293500.0000000005</v>
      </c>
      <c r="M12" s="107" t="s">
        <v>30</v>
      </c>
    </row>
    <row r="13" spans="1:17" s="2" customFormat="1" x14ac:dyDescent="0.3">
      <c r="A13" s="101">
        <v>139</v>
      </c>
      <c r="B13" s="101">
        <v>1803</v>
      </c>
      <c r="C13" s="102">
        <v>1</v>
      </c>
      <c r="D13" s="101" t="s">
        <v>38</v>
      </c>
      <c r="E13" s="125">
        <v>265</v>
      </c>
      <c r="F13" s="103">
        <f>E13*1.1</f>
        <v>291.5</v>
      </c>
      <c r="G13" s="101">
        <f>G12</f>
        <v>24160</v>
      </c>
      <c r="H13" s="104">
        <f>E13*G13</f>
        <v>6402400</v>
      </c>
      <c r="I13" s="105">
        <f t="shared" si="0"/>
        <v>6786544</v>
      </c>
      <c r="J13" s="106">
        <f t="shared" si="1"/>
        <v>5121920</v>
      </c>
      <c r="K13" s="106">
        <f t="shared" si="2"/>
        <v>17000</v>
      </c>
      <c r="L13" s="105">
        <f t="shared" si="3"/>
        <v>874500</v>
      </c>
      <c r="M13" s="107" t="s">
        <v>30</v>
      </c>
      <c r="O13" s="1"/>
      <c r="P13" s="1"/>
      <c r="Q13" s="1"/>
    </row>
    <row r="14" spans="1:17" s="2" customFormat="1" x14ac:dyDescent="0.3">
      <c r="A14" s="101">
        <v>140</v>
      </c>
      <c r="B14" s="101">
        <v>1804</v>
      </c>
      <c r="C14" s="102">
        <v>1</v>
      </c>
      <c r="D14" s="101" t="s">
        <v>38</v>
      </c>
      <c r="E14" s="125">
        <v>460</v>
      </c>
      <c r="F14" s="103">
        <f>E14*1.1</f>
        <v>506.00000000000006</v>
      </c>
      <c r="G14" s="101">
        <f>G13</f>
        <v>24160</v>
      </c>
      <c r="H14" s="104">
        <f>E14*G14</f>
        <v>11113600</v>
      </c>
      <c r="I14" s="105">
        <f t="shared" si="0"/>
        <v>11780416</v>
      </c>
      <c r="J14" s="106">
        <f t="shared" si="1"/>
        <v>8890880</v>
      </c>
      <c r="K14" s="106">
        <f t="shared" si="2"/>
        <v>29500</v>
      </c>
      <c r="L14" s="105">
        <f t="shared" si="3"/>
        <v>1518000.0000000002</v>
      </c>
      <c r="M14" s="107" t="s">
        <v>30</v>
      </c>
      <c r="O14" s="1"/>
      <c r="P14" s="1"/>
      <c r="Q14" s="1"/>
    </row>
    <row r="15" spans="1:17" s="2" customFormat="1" x14ac:dyDescent="0.3">
      <c r="A15" s="101">
        <v>141</v>
      </c>
      <c r="B15" s="101">
        <v>1805</v>
      </c>
      <c r="C15" s="102">
        <v>1</v>
      </c>
      <c r="D15" s="101" t="s">
        <v>38</v>
      </c>
      <c r="E15" s="125">
        <v>695</v>
      </c>
      <c r="F15" s="103">
        <f>E15*1.1</f>
        <v>764.50000000000011</v>
      </c>
      <c r="G15" s="101">
        <f>G14</f>
        <v>24160</v>
      </c>
      <c r="H15" s="104">
        <f>E15*G15</f>
        <v>16791200</v>
      </c>
      <c r="I15" s="105">
        <f t="shared" si="0"/>
        <v>17798672</v>
      </c>
      <c r="J15" s="106">
        <f t="shared" si="1"/>
        <v>13432960</v>
      </c>
      <c r="K15" s="106">
        <f t="shared" si="2"/>
        <v>44500</v>
      </c>
      <c r="L15" s="105">
        <f t="shared" si="3"/>
        <v>2293500.0000000005</v>
      </c>
      <c r="M15" s="107" t="s">
        <v>30</v>
      </c>
      <c r="O15" s="1"/>
      <c r="P15" s="1"/>
      <c r="Q15" s="1"/>
    </row>
    <row r="16" spans="1:17" s="2" customFormat="1" x14ac:dyDescent="0.3">
      <c r="A16" s="101">
        <v>142</v>
      </c>
      <c r="B16" s="101">
        <v>1806</v>
      </c>
      <c r="C16" s="102">
        <v>1</v>
      </c>
      <c r="D16" s="101" t="s">
        <v>38</v>
      </c>
      <c r="E16" s="125">
        <v>695</v>
      </c>
      <c r="F16" s="103">
        <f>E16*1.1</f>
        <v>764.50000000000011</v>
      </c>
      <c r="G16" s="101">
        <f>G15</f>
        <v>24160</v>
      </c>
      <c r="H16" s="104">
        <f>E16*G16</f>
        <v>16791200</v>
      </c>
      <c r="I16" s="105">
        <f t="shared" si="0"/>
        <v>17798672</v>
      </c>
      <c r="J16" s="106">
        <f t="shared" si="1"/>
        <v>13432960</v>
      </c>
      <c r="K16" s="106">
        <f t="shared" si="2"/>
        <v>44500</v>
      </c>
      <c r="L16" s="105">
        <f t="shared" si="3"/>
        <v>2293500.0000000005</v>
      </c>
      <c r="M16" s="107" t="s">
        <v>30</v>
      </c>
      <c r="O16" s="1"/>
      <c r="P16" s="1"/>
      <c r="Q16" s="1"/>
    </row>
    <row r="17" spans="1:17" s="2" customFormat="1" x14ac:dyDescent="0.3">
      <c r="A17" s="101">
        <v>143</v>
      </c>
      <c r="B17" s="101">
        <v>1807</v>
      </c>
      <c r="C17" s="102">
        <v>1</v>
      </c>
      <c r="D17" s="101" t="s">
        <v>38</v>
      </c>
      <c r="E17" s="125">
        <v>650</v>
      </c>
      <c r="F17" s="103">
        <f>E17*1.1</f>
        <v>715.00000000000011</v>
      </c>
      <c r="G17" s="101">
        <f>G16</f>
        <v>24160</v>
      </c>
      <c r="H17" s="104">
        <f>E17*G17</f>
        <v>15704000</v>
      </c>
      <c r="I17" s="105">
        <f t="shared" si="0"/>
        <v>16646240</v>
      </c>
      <c r="J17" s="106">
        <f t="shared" si="1"/>
        <v>12563200</v>
      </c>
      <c r="K17" s="106">
        <f t="shared" si="2"/>
        <v>41500</v>
      </c>
      <c r="L17" s="105">
        <f t="shared" si="3"/>
        <v>2145000.0000000005</v>
      </c>
      <c r="M17" s="107" t="s">
        <v>30</v>
      </c>
      <c r="O17" s="1"/>
      <c r="P17" s="1"/>
      <c r="Q17" s="1"/>
    </row>
    <row r="18" spans="1:17" s="2" customFormat="1" x14ac:dyDescent="0.3">
      <c r="A18" s="101">
        <v>144</v>
      </c>
      <c r="B18" s="117">
        <v>1808</v>
      </c>
      <c r="C18" s="118">
        <v>1</v>
      </c>
      <c r="D18" s="117" t="s">
        <v>38</v>
      </c>
      <c r="E18" s="125">
        <v>650</v>
      </c>
      <c r="F18" s="103">
        <f>E18*1.1</f>
        <v>715.00000000000011</v>
      </c>
      <c r="G18" s="101">
        <f>G17</f>
        <v>24160</v>
      </c>
      <c r="H18" s="104">
        <f>E18*G18</f>
        <v>15704000</v>
      </c>
      <c r="I18" s="105">
        <f t="shared" si="0"/>
        <v>16646240</v>
      </c>
      <c r="J18" s="120">
        <f t="shared" si="1"/>
        <v>12563200</v>
      </c>
      <c r="K18" s="120">
        <f t="shared" si="2"/>
        <v>41500</v>
      </c>
      <c r="L18" s="119">
        <f t="shared" si="3"/>
        <v>2145000.0000000005</v>
      </c>
      <c r="M18" s="121" t="s">
        <v>30</v>
      </c>
      <c r="O18" s="1"/>
      <c r="P18" s="1"/>
      <c r="Q18" s="1"/>
    </row>
    <row r="19" spans="1:17" s="2" customFormat="1" x14ac:dyDescent="0.3">
      <c r="A19" s="108" t="s">
        <v>24</v>
      </c>
      <c r="B19" s="109"/>
      <c r="C19" s="109"/>
      <c r="D19" s="110"/>
      <c r="E19" s="111">
        <f t="shared" ref="E19:F19" si="4">SUM(E3:E18)</f>
        <v>9610</v>
      </c>
      <c r="F19" s="122">
        <f t="shared" si="4"/>
        <v>10571.000000000002</v>
      </c>
      <c r="G19" s="122"/>
      <c r="H19" s="123">
        <f t="shared" ref="H19:L19" si="5">SUM(H3:H18)</f>
        <v>231793200</v>
      </c>
      <c r="I19" s="123">
        <f t="shared" si="5"/>
        <v>245700792</v>
      </c>
      <c r="J19" s="123">
        <f t="shared" si="5"/>
        <v>185434560</v>
      </c>
      <c r="K19" s="122"/>
      <c r="L19" s="130">
        <f t="shared" si="5"/>
        <v>31713000.000000004</v>
      </c>
      <c r="M19" s="107"/>
      <c r="O19" s="1"/>
      <c r="P19" s="1"/>
      <c r="Q19" s="1"/>
    </row>
    <row r="20" spans="1:17" s="2" customFormat="1" x14ac:dyDescent="0.3">
      <c r="A20" s="89"/>
      <c r="B20" s="89"/>
      <c r="C20" s="89"/>
      <c r="D20" s="114"/>
      <c r="E20" s="114"/>
      <c r="F20" s="116"/>
      <c r="G20" s="116"/>
      <c r="H20" s="116"/>
      <c r="I20" s="116"/>
      <c r="J20" s="116"/>
      <c r="K20" s="116"/>
      <c r="L20" s="116"/>
      <c r="M20" s="116"/>
      <c r="O20" s="1"/>
      <c r="P20" s="1"/>
      <c r="Q20" s="1"/>
    </row>
    <row r="21" spans="1:17" s="2" customFormat="1" x14ac:dyDescent="0.3">
      <c r="A21" s="89"/>
      <c r="B21" s="89"/>
      <c r="C21" s="89"/>
      <c r="D21" s="114"/>
      <c r="E21" s="114"/>
      <c r="F21" s="116"/>
      <c r="G21" s="116"/>
      <c r="H21" s="116"/>
      <c r="I21" s="116"/>
      <c r="J21" s="116"/>
      <c r="K21" s="116"/>
      <c r="L21" s="116"/>
      <c r="M21" s="116"/>
      <c r="O21" s="1"/>
      <c r="P21" s="1"/>
      <c r="Q21" s="1"/>
    </row>
    <row r="22" spans="1:17" s="2" customFormat="1" x14ac:dyDescent="0.3">
      <c r="A22" s="89"/>
      <c r="B22" s="89"/>
      <c r="C22" s="89"/>
      <c r="D22" s="114"/>
      <c r="E22" s="114"/>
      <c r="F22" s="116"/>
      <c r="G22" s="116"/>
      <c r="H22" s="116"/>
      <c r="I22" s="116"/>
      <c r="J22" s="116"/>
      <c r="K22" s="116"/>
      <c r="L22" s="116"/>
      <c r="M22" s="116"/>
      <c r="O22" s="1"/>
      <c r="P22" s="1"/>
      <c r="Q22" s="1"/>
    </row>
    <row r="23" spans="1:17" s="2" customFormat="1" x14ac:dyDescent="0.3">
      <c r="A23" s="89"/>
      <c r="B23" s="89"/>
      <c r="C23" s="89"/>
      <c r="D23" s="114"/>
      <c r="E23" s="114"/>
      <c r="F23" s="116"/>
      <c r="G23" s="116"/>
      <c r="H23" s="116"/>
      <c r="I23" s="116"/>
      <c r="J23" s="116"/>
      <c r="K23" s="116"/>
      <c r="L23" s="116"/>
      <c r="M23" s="116"/>
      <c r="O23" s="1"/>
      <c r="P23" s="1"/>
      <c r="Q23" s="1"/>
    </row>
    <row r="24" spans="1:17" s="2" customFormat="1" x14ac:dyDescent="0.3">
      <c r="A24" s="89"/>
      <c r="B24" s="89"/>
      <c r="C24" s="89"/>
      <c r="D24" s="114"/>
      <c r="E24" s="114"/>
      <c r="F24" s="116"/>
      <c r="G24" s="116"/>
      <c r="H24" s="116"/>
      <c r="I24" s="116"/>
      <c r="J24" s="116"/>
      <c r="K24" s="116"/>
      <c r="L24" s="116"/>
      <c r="M24" s="116"/>
      <c r="O24" s="1"/>
      <c r="P24" s="1"/>
      <c r="Q24" s="1"/>
    </row>
    <row r="25" spans="1:17" s="2" customFormat="1" x14ac:dyDescent="0.3">
      <c r="A25" s="89"/>
      <c r="B25" s="89"/>
      <c r="C25" s="89"/>
      <c r="D25" s="114"/>
      <c r="E25" s="114"/>
      <c r="F25" s="116"/>
      <c r="G25" s="116"/>
      <c r="H25" s="116"/>
      <c r="I25" s="116"/>
      <c r="J25" s="116"/>
      <c r="K25" s="116"/>
      <c r="L25" s="116"/>
      <c r="M25" s="116"/>
      <c r="O25" s="1"/>
      <c r="P25" s="1"/>
      <c r="Q25" s="1"/>
    </row>
    <row r="26" spans="1:17" s="2" customFormat="1" x14ac:dyDescent="0.3">
      <c r="A26" s="89"/>
      <c r="B26" s="89"/>
      <c r="C26" s="89"/>
      <c r="D26" s="114"/>
      <c r="E26" s="114"/>
      <c r="F26" s="116"/>
      <c r="G26" s="116"/>
      <c r="H26" s="116"/>
      <c r="I26" s="116"/>
      <c r="J26" s="116"/>
      <c r="K26" s="116"/>
      <c r="L26" s="116"/>
      <c r="M26" s="116"/>
      <c r="O26" s="1"/>
      <c r="P26" s="1"/>
      <c r="Q26" s="1"/>
    </row>
    <row r="27" spans="1:17" s="2" customFormat="1" x14ac:dyDescent="0.3">
      <c r="A27" s="89"/>
      <c r="B27" s="89"/>
      <c r="C27" s="89"/>
      <c r="D27" s="114"/>
      <c r="E27" s="114"/>
      <c r="F27" s="116"/>
      <c r="G27" s="116"/>
      <c r="H27" s="116"/>
      <c r="I27" s="116"/>
      <c r="J27" s="116"/>
      <c r="K27" s="116"/>
      <c r="L27" s="116"/>
      <c r="M27" s="116"/>
      <c r="O27" s="1"/>
      <c r="P27" s="1"/>
      <c r="Q27" s="1"/>
    </row>
    <row r="28" spans="1:17" s="2" customFormat="1" x14ac:dyDescent="0.3">
      <c r="A28" s="89"/>
      <c r="B28" s="89"/>
      <c r="C28" s="89"/>
      <c r="D28" s="114"/>
      <c r="E28" s="114"/>
      <c r="F28" s="116"/>
      <c r="G28" s="116"/>
      <c r="H28" s="116"/>
      <c r="I28" s="116"/>
      <c r="J28" s="116"/>
      <c r="K28" s="116"/>
      <c r="L28" s="116"/>
      <c r="M28" s="116"/>
      <c r="O28" s="1"/>
      <c r="P28" s="1"/>
      <c r="Q28" s="1"/>
    </row>
    <row r="29" spans="1:17" s="116" customFormat="1" x14ac:dyDescent="0.3">
      <c r="A29" s="89"/>
      <c r="B29" s="89"/>
      <c r="C29" s="89"/>
      <c r="D29" s="114"/>
      <c r="E29" s="114"/>
      <c r="N29" s="2"/>
      <c r="O29" s="1"/>
      <c r="P29" s="1"/>
      <c r="Q29" s="1"/>
    </row>
    <row r="30" spans="1:17" s="116" customFormat="1" x14ac:dyDescent="0.3">
      <c r="A30" s="89"/>
      <c r="B30" s="89"/>
      <c r="C30" s="89"/>
      <c r="D30" s="114"/>
      <c r="E30" s="114"/>
      <c r="N30" s="2"/>
      <c r="O30" s="1"/>
      <c r="P30" s="1"/>
      <c r="Q30" s="1"/>
    </row>
    <row r="31" spans="1:17" s="116" customFormat="1" x14ac:dyDescent="0.3">
      <c r="A31" s="89"/>
      <c r="B31" s="89"/>
      <c r="C31" s="89"/>
      <c r="D31" s="114"/>
      <c r="E31" s="114"/>
      <c r="N31" s="2"/>
      <c r="O31" s="1"/>
      <c r="P31" s="1"/>
      <c r="Q31" s="1"/>
    </row>
    <row r="32" spans="1:17" s="116" customFormat="1" x14ac:dyDescent="0.3">
      <c r="A32" s="89"/>
      <c r="B32" s="89"/>
      <c r="C32" s="89"/>
      <c r="D32" s="114"/>
      <c r="E32" s="114"/>
      <c r="N32" s="2"/>
      <c r="O32" s="1"/>
      <c r="P32" s="1"/>
      <c r="Q32" s="1"/>
    </row>
    <row r="33" spans="1:17" s="116" customFormat="1" x14ac:dyDescent="0.3">
      <c r="A33" s="89"/>
      <c r="B33" s="89"/>
      <c r="C33" s="89"/>
      <c r="D33" s="114"/>
      <c r="E33" s="114"/>
      <c r="N33" s="2"/>
      <c r="O33" s="1"/>
      <c r="P33" s="1"/>
      <c r="Q33" s="1"/>
    </row>
    <row r="34" spans="1:17" s="116" customFormat="1" x14ac:dyDescent="0.3">
      <c r="A34" s="89"/>
      <c r="B34" s="89"/>
      <c r="C34" s="89"/>
      <c r="D34" s="114"/>
      <c r="E34" s="114"/>
      <c r="N34" s="2"/>
      <c r="O34" s="1"/>
      <c r="P34" s="1"/>
      <c r="Q34" s="1"/>
    </row>
    <row r="35" spans="1:17" s="116" customFormat="1" x14ac:dyDescent="0.3">
      <c r="A35" s="89"/>
      <c r="B35" s="89"/>
      <c r="C35" s="89"/>
      <c r="D35" s="114"/>
      <c r="E35" s="114"/>
      <c r="N35" s="2"/>
      <c r="O35" s="1"/>
      <c r="P35" s="1"/>
      <c r="Q35" s="1"/>
    </row>
    <row r="36" spans="1:17" s="116" customFormat="1" x14ac:dyDescent="0.3">
      <c r="A36" s="89"/>
      <c r="B36" s="89"/>
      <c r="C36" s="89"/>
      <c r="D36" s="114"/>
      <c r="E36" s="114"/>
      <c r="N36" s="2"/>
      <c r="O36" s="1"/>
      <c r="P36" s="1"/>
      <c r="Q36" s="1"/>
    </row>
    <row r="37" spans="1:17" s="116" customFormat="1" x14ac:dyDescent="0.3">
      <c r="A37" s="89"/>
      <c r="B37" s="89"/>
      <c r="C37" s="89"/>
      <c r="D37" s="114"/>
      <c r="E37" s="114"/>
      <c r="N37" s="2"/>
      <c r="O37" s="1"/>
      <c r="P37" s="1"/>
      <c r="Q37" s="1"/>
    </row>
    <row r="38" spans="1:17" s="116" customFormat="1" x14ac:dyDescent="0.3">
      <c r="A38" s="89"/>
      <c r="B38" s="89"/>
      <c r="C38" s="89"/>
      <c r="D38" s="114"/>
      <c r="E38" s="114"/>
      <c r="N38" s="2"/>
      <c r="O38" s="1"/>
      <c r="P38" s="1"/>
      <c r="Q38" s="1"/>
    </row>
    <row r="39" spans="1:17" s="116" customFormat="1" x14ac:dyDescent="0.3">
      <c r="A39" s="89"/>
      <c r="B39" s="89"/>
      <c r="C39" s="89"/>
      <c r="D39" s="114"/>
      <c r="E39" s="114"/>
      <c r="N39" s="2"/>
      <c r="O39" s="1"/>
      <c r="P39" s="1"/>
      <c r="Q39" s="1"/>
    </row>
    <row r="40" spans="1:17" s="116" customFormat="1" x14ac:dyDescent="0.3">
      <c r="A40" s="89"/>
      <c r="B40" s="89"/>
      <c r="C40" s="89"/>
      <c r="D40" s="114"/>
      <c r="E40" s="114"/>
      <c r="N40" s="2"/>
      <c r="O40" s="1"/>
      <c r="P40" s="1"/>
      <c r="Q40" s="1"/>
    </row>
    <row r="41" spans="1:17" s="116" customFormat="1" x14ac:dyDescent="0.3">
      <c r="A41" s="89"/>
      <c r="B41" s="89"/>
      <c r="C41" s="89"/>
      <c r="D41" s="114"/>
      <c r="E41" s="114"/>
      <c r="N41" s="2"/>
      <c r="O41" s="1"/>
      <c r="P41" s="1"/>
      <c r="Q41" s="1"/>
    </row>
    <row r="42" spans="1:17" s="116" customFormat="1" x14ac:dyDescent="0.3">
      <c r="A42" s="89"/>
      <c r="B42" s="89"/>
      <c r="C42" s="89"/>
      <c r="D42" s="114"/>
      <c r="E42" s="114"/>
      <c r="N42" s="2"/>
      <c r="O42" s="1"/>
      <c r="P42" s="1"/>
      <c r="Q42" s="1"/>
    </row>
    <row r="43" spans="1:17" s="116" customFormat="1" x14ac:dyDescent="0.3">
      <c r="A43" s="89"/>
      <c r="B43" s="89"/>
      <c r="C43" s="89"/>
      <c r="D43" s="114"/>
      <c r="E43" s="114"/>
      <c r="N43" s="2"/>
      <c r="O43" s="1"/>
      <c r="P43" s="1"/>
      <c r="Q43" s="1"/>
    </row>
    <row r="44" spans="1:17" s="116" customFormat="1" x14ac:dyDescent="0.3">
      <c r="A44" s="89"/>
      <c r="B44" s="89"/>
      <c r="C44" s="89"/>
      <c r="D44" s="114"/>
      <c r="E44" s="114"/>
      <c r="N44" s="2"/>
      <c r="O44" s="1"/>
      <c r="P44" s="1"/>
      <c r="Q44" s="1"/>
    </row>
    <row r="45" spans="1:17" s="116" customFormat="1" x14ac:dyDescent="0.3">
      <c r="A45" s="89"/>
      <c r="B45" s="89"/>
      <c r="C45" s="89"/>
      <c r="D45" s="114"/>
      <c r="E45" s="114"/>
      <c r="N45" s="2"/>
      <c r="O45" s="1"/>
      <c r="P45" s="1"/>
      <c r="Q45" s="1"/>
    </row>
    <row r="46" spans="1:17" s="116" customFormat="1" x14ac:dyDescent="0.3">
      <c r="A46" s="89"/>
      <c r="B46" s="89"/>
      <c r="C46" s="89"/>
      <c r="D46" s="114"/>
      <c r="E46" s="114"/>
      <c r="N46" s="2"/>
      <c r="O46" s="1"/>
      <c r="P46" s="1"/>
      <c r="Q46" s="1"/>
    </row>
    <row r="47" spans="1:17" s="116" customFormat="1" x14ac:dyDescent="0.3">
      <c r="A47" s="89"/>
      <c r="B47" s="89"/>
      <c r="C47" s="89"/>
      <c r="D47" s="114"/>
      <c r="E47" s="114"/>
      <c r="N47" s="2"/>
      <c r="O47" s="1"/>
      <c r="P47" s="1"/>
      <c r="Q47" s="1"/>
    </row>
    <row r="48" spans="1:17" s="116" customFormat="1" x14ac:dyDescent="0.3">
      <c r="A48" s="89"/>
      <c r="B48" s="89"/>
      <c r="C48" s="89"/>
      <c r="D48" s="114"/>
      <c r="E48" s="114"/>
      <c r="N48" s="2"/>
      <c r="O48" s="1"/>
      <c r="P48" s="1"/>
      <c r="Q48" s="1"/>
    </row>
    <row r="49" spans="1:17" s="116" customFormat="1" x14ac:dyDescent="0.3">
      <c r="A49" s="89"/>
      <c r="B49" s="89"/>
      <c r="C49" s="89"/>
      <c r="D49" s="114"/>
      <c r="E49" s="114"/>
      <c r="N49" s="2"/>
      <c r="O49" s="1"/>
      <c r="P49" s="1"/>
      <c r="Q49" s="1"/>
    </row>
    <row r="50" spans="1:17" s="116" customFormat="1" x14ac:dyDescent="0.3">
      <c r="A50" s="89"/>
      <c r="B50" s="89"/>
      <c r="C50" s="89"/>
      <c r="D50" s="114"/>
      <c r="E50" s="114"/>
      <c r="N50" s="2"/>
      <c r="O50" s="1"/>
      <c r="P50" s="1"/>
      <c r="Q50" s="1"/>
    </row>
    <row r="51" spans="1:17" s="116" customFormat="1" x14ac:dyDescent="0.3">
      <c r="A51" s="89"/>
      <c r="B51" s="89"/>
      <c r="C51" s="89"/>
      <c r="D51" s="114"/>
      <c r="E51" s="114"/>
      <c r="N51" s="2"/>
      <c r="O51" s="1"/>
      <c r="P51" s="1"/>
      <c r="Q51" s="1"/>
    </row>
    <row r="52" spans="1:17" s="116" customFormat="1" x14ac:dyDescent="0.3">
      <c r="A52" s="89"/>
      <c r="B52" s="89"/>
      <c r="C52" s="89"/>
      <c r="D52" s="114"/>
      <c r="E52" s="114"/>
      <c r="N52" s="2"/>
      <c r="O52" s="1"/>
      <c r="P52" s="1"/>
      <c r="Q52" s="1"/>
    </row>
    <row r="53" spans="1:17" s="116" customFormat="1" x14ac:dyDescent="0.3">
      <c r="A53" s="89"/>
      <c r="B53" s="89"/>
      <c r="C53" s="89"/>
      <c r="D53" s="114"/>
      <c r="E53" s="114"/>
      <c r="N53" s="2"/>
      <c r="O53" s="1"/>
      <c r="P53" s="1"/>
      <c r="Q53" s="1"/>
    </row>
    <row r="54" spans="1:17" s="116" customFormat="1" x14ac:dyDescent="0.3">
      <c r="A54" s="89"/>
      <c r="B54" s="89"/>
      <c r="C54" s="89"/>
      <c r="D54" s="114"/>
      <c r="E54" s="114"/>
      <c r="N54" s="2"/>
      <c r="O54" s="1"/>
      <c r="P54" s="1"/>
      <c r="Q54" s="1"/>
    </row>
    <row r="55" spans="1:17" s="116" customFormat="1" x14ac:dyDescent="0.3">
      <c r="A55" s="89"/>
      <c r="B55" s="89"/>
      <c r="C55" s="89"/>
      <c r="D55" s="114"/>
      <c r="E55" s="114"/>
      <c r="N55" s="2"/>
      <c r="O55" s="1"/>
      <c r="P55" s="1"/>
      <c r="Q55" s="1"/>
    </row>
    <row r="56" spans="1:17" s="116" customFormat="1" x14ac:dyDescent="0.3">
      <c r="A56" s="89"/>
      <c r="B56" s="89"/>
      <c r="C56" s="89"/>
      <c r="D56" s="114"/>
      <c r="E56" s="114"/>
      <c r="N56" s="2"/>
      <c r="O56" s="1"/>
      <c r="P56" s="1"/>
      <c r="Q56" s="1"/>
    </row>
    <row r="57" spans="1:17" s="116" customFormat="1" x14ac:dyDescent="0.3">
      <c r="A57" s="89"/>
      <c r="B57" s="89"/>
      <c r="C57" s="89"/>
      <c r="D57" s="114"/>
      <c r="E57" s="114"/>
      <c r="N57" s="2"/>
      <c r="O57" s="1"/>
      <c r="P57" s="1"/>
      <c r="Q57" s="1"/>
    </row>
    <row r="58" spans="1:17" s="116" customFormat="1" x14ac:dyDescent="0.3">
      <c r="A58" s="89"/>
      <c r="B58" s="89"/>
      <c r="C58" s="89"/>
      <c r="D58" s="114"/>
      <c r="E58" s="114"/>
      <c r="N58" s="2"/>
      <c r="O58" s="1"/>
      <c r="P58" s="1"/>
      <c r="Q58" s="1"/>
    </row>
    <row r="59" spans="1:17" s="116" customFormat="1" x14ac:dyDescent="0.3">
      <c r="A59" s="89"/>
      <c r="B59" s="89"/>
      <c r="C59" s="89"/>
      <c r="D59" s="114"/>
      <c r="E59" s="114"/>
      <c r="N59" s="2"/>
      <c r="O59" s="1"/>
      <c r="P59" s="1"/>
      <c r="Q59" s="1"/>
    </row>
    <row r="60" spans="1:17" s="116" customFormat="1" x14ac:dyDescent="0.3">
      <c r="A60" s="89"/>
      <c r="B60" s="89"/>
      <c r="C60" s="89"/>
      <c r="D60" s="114"/>
      <c r="E60" s="114"/>
      <c r="N60" s="2"/>
      <c r="O60" s="1"/>
      <c r="P60" s="1"/>
      <c r="Q60" s="1"/>
    </row>
    <row r="61" spans="1:17" s="116" customFormat="1" x14ac:dyDescent="0.3">
      <c r="A61" s="89"/>
      <c r="B61" s="89"/>
      <c r="C61" s="89"/>
      <c r="D61" s="114"/>
      <c r="E61" s="114"/>
      <c r="N61" s="2"/>
      <c r="O61" s="1"/>
      <c r="P61" s="1"/>
      <c r="Q61" s="1"/>
    </row>
    <row r="62" spans="1:17" s="116" customFormat="1" x14ac:dyDescent="0.3">
      <c r="A62" s="89"/>
      <c r="B62" s="89"/>
      <c r="C62" s="89"/>
      <c r="D62" s="114"/>
      <c r="E62" s="114"/>
      <c r="N62" s="2"/>
      <c r="O62" s="1"/>
      <c r="P62" s="1"/>
      <c r="Q62" s="1"/>
    </row>
    <row r="63" spans="1:17" s="116" customFormat="1" x14ac:dyDescent="0.3">
      <c r="A63" s="89"/>
      <c r="B63" s="89"/>
      <c r="C63" s="89"/>
      <c r="D63" s="114"/>
      <c r="E63" s="114"/>
      <c r="N63" s="2"/>
      <c r="O63" s="1"/>
      <c r="P63" s="1"/>
      <c r="Q63" s="1"/>
    </row>
    <row r="64" spans="1:17" s="116" customFormat="1" x14ac:dyDescent="0.3">
      <c r="A64" s="89"/>
      <c r="B64" s="89"/>
      <c r="C64" s="89"/>
      <c r="D64" s="114"/>
      <c r="E64" s="114"/>
      <c r="N64" s="2"/>
      <c r="O64" s="1"/>
      <c r="P64" s="1"/>
      <c r="Q64" s="1"/>
    </row>
    <row r="65" spans="1:17" s="116" customFormat="1" x14ac:dyDescent="0.3">
      <c r="A65" s="89"/>
      <c r="B65" s="89"/>
      <c r="C65" s="89"/>
      <c r="D65" s="114"/>
      <c r="E65" s="114"/>
      <c r="N65" s="2"/>
      <c r="O65" s="1"/>
      <c r="P65" s="1"/>
      <c r="Q65" s="1"/>
    </row>
    <row r="66" spans="1:17" s="116" customFormat="1" x14ac:dyDescent="0.3">
      <c r="A66" s="89"/>
      <c r="B66" s="89"/>
      <c r="C66" s="89"/>
      <c r="D66" s="114"/>
      <c r="E66" s="114"/>
      <c r="N66" s="2"/>
      <c r="O66" s="1"/>
      <c r="P66" s="1"/>
      <c r="Q66" s="1"/>
    </row>
    <row r="67" spans="1:17" s="116" customFormat="1" x14ac:dyDescent="0.3">
      <c r="A67" s="89"/>
      <c r="B67" s="89"/>
      <c r="C67" s="89"/>
      <c r="D67" s="114"/>
      <c r="E67" s="114"/>
      <c r="N67" s="2"/>
      <c r="O67" s="1"/>
      <c r="P67" s="1"/>
      <c r="Q67" s="1"/>
    </row>
    <row r="68" spans="1:17" s="116" customFormat="1" x14ac:dyDescent="0.3">
      <c r="A68" s="89"/>
      <c r="B68" s="89"/>
      <c r="C68" s="89"/>
      <c r="D68" s="114"/>
      <c r="E68" s="114"/>
      <c r="N68" s="2"/>
      <c r="O68" s="1"/>
      <c r="P68" s="1"/>
      <c r="Q68" s="1"/>
    </row>
    <row r="69" spans="1:17" s="116" customFormat="1" x14ac:dyDescent="0.3">
      <c r="A69" s="89"/>
      <c r="B69" s="89"/>
      <c r="C69" s="89"/>
      <c r="D69" s="114"/>
      <c r="E69" s="114"/>
      <c r="N69" s="2"/>
      <c r="O69" s="1"/>
      <c r="P69" s="1"/>
      <c r="Q69" s="1"/>
    </row>
    <row r="70" spans="1:17" s="116" customFormat="1" x14ac:dyDescent="0.3">
      <c r="A70" s="89"/>
      <c r="B70" s="89"/>
      <c r="C70" s="89"/>
      <c r="D70" s="114"/>
      <c r="E70" s="114"/>
      <c r="N70" s="2"/>
      <c r="O70" s="1"/>
      <c r="P70" s="1"/>
      <c r="Q70" s="1"/>
    </row>
    <row r="71" spans="1:17" s="116" customFormat="1" x14ac:dyDescent="0.3">
      <c r="A71" s="89"/>
      <c r="B71" s="89"/>
      <c r="C71" s="89"/>
      <c r="D71" s="114"/>
      <c r="E71" s="114"/>
      <c r="N71" s="2"/>
      <c r="O71" s="1"/>
      <c r="P71" s="1"/>
      <c r="Q71" s="1"/>
    </row>
    <row r="72" spans="1:17" s="116" customFormat="1" x14ac:dyDescent="0.3">
      <c r="A72" s="89"/>
      <c r="B72" s="89"/>
      <c r="C72" s="89"/>
      <c r="D72" s="114"/>
      <c r="E72" s="114"/>
      <c r="N72" s="2"/>
      <c r="O72" s="1"/>
      <c r="P72" s="1"/>
      <c r="Q72" s="1"/>
    </row>
    <row r="73" spans="1:17" s="116" customFormat="1" x14ac:dyDescent="0.3">
      <c r="A73" s="89"/>
      <c r="B73" s="89"/>
      <c r="C73" s="89"/>
      <c r="D73" s="114"/>
      <c r="E73" s="114"/>
      <c r="N73" s="2"/>
      <c r="O73" s="1"/>
      <c r="P73" s="1"/>
      <c r="Q73" s="1"/>
    </row>
    <row r="74" spans="1:17" s="116" customFormat="1" x14ac:dyDescent="0.3">
      <c r="A74" s="89"/>
      <c r="B74" s="89"/>
      <c r="C74" s="89"/>
      <c r="D74" s="114"/>
      <c r="E74" s="114"/>
      <c r="N74" s="2"/>
      <c r="O74" s="1"/>
      <c r="P74" s="1"/>
      <c r="Q74" s="1"/>
    </row>
    <row r="75" spans="1:17" s="116" customFormat="1" x14ac:dyDescent="0.3">
      <c r="A75" s="89"/>
      <c r="B75" s="89"/>
      <c r="C75" s="89"/>
      <c r="D75" s="114"/>
      <c r="E75" s="114"/>
      <c r="N75" s="2"/>
      <c r="O75" s="1"/>
      <c r="P75" s="1"/>
      <c r="Q75" s="1"/>
    </row>
    <row r="76" spans="1:17" s="116" customFormat="1" x14ac:dyDescent="0.3">
      <c r="A76" s="89"/>
      <c r="B76" s="89"/>
      <c r="C76" s="89"/>
      <c r="D76" s="114"/>
      <c r="E76" s="114"/>
      <c r="N76" s="2"/>
      <c r="O76" s="1"/>
      <c r="P76" s="1"/>
      <c r="Q76" s="1"/>
    </row>
    <row r="77" spans="1:17" s="116" customFormat="1" x14ac:dyDescent="0.3">
      <c r="A77" s="89"/>
      <c r="B77" s="89"/>
      <c r="C77" s="89"/>
      <c r="D77" s="114"/>
      <c r="E77" s="114"/>
      <c r="N77" s="2"/>
      <c r="O77" s="1"/>
      <c r="P77" s="1"/>
      <c r="Q77" s="1"/>
    </row>
    <row r="78" spans="1:17" s="116" customFormat="1" x14ac:dyDescent="0.3">
      <c r="A78" s="89"/>
      <c r="B78" s="89"/>
      <c r="C78" s="89"/>
      <c r="D78" s="114"/>
      <c r="E78" s="114"/>
      <c r="N78" s="2"/>
      <c r="O78" s="1"/>
      <c r="P78" s="1"/>
      <c r="Q78" s="1"/>
    </row>
    <row r="79" spans="1:17" s="116" customFormat="1" x14ac:dyDescent="0.3">
      <c r="A79" s="89"/>
      <c r="B79" s="89"/>
      <c r="C79" s="89"/>
      <c r="D79" s="114"/>
      <c r="E79" s="114"/>
      <c r="N79" s="2"/>
      <c r="O79" s="1"/>
      <c r="P79" s="1"/>
      <c r="Q79" s="1"/>
    </row>
    <row r="80" spans="1:17" s="116" customFormat="1" x14ac:dyDescent="0.3">
      <c r="A80" s="89"/>
      <c r="B80" s="89"/>
      <c r="C80" s="89"/>
      <c r="D80" s="114"/>
      <c r="E80" s="114"/>
      <c r="N80" s="2"/>
      <c r="O80" s="1"/>
      <c r="P80" s="1"/>
      <c r="Q80" s="1"/>
    </row>
    <row r="81" spans="1:17" s="116" customFormat="1" x14ac:dyDescent="0.3">
      <c r="A81" s="89"/>
      <c r="B81" s="89"/>
      <c r="C81" s="89"/>
      <c r="D81" s="114"/>
      <c r="E81" s="114"/>
      <c r="N81" s="2"/>
      <c r="O81" s="1"/>
      <c r="P81" s="1"/>
      <c r="Q81" s="1"/>
    </row>
    <row r="82" spans="1:17" s="116" customFormat="1" x14ac:dyDescent="0.3">
      <c r="A82" s="89"/>
      <c r="B82" s="89"/>
      <c r="C82" s="89"/>
      <c r="D82" s="114"/>
      <c r="E82" s="114"/>
      <c r="N82" s="2"/>
      <c r="O82" s="1"/>
      <c r="P82" s="1"/>
      <c r="Q82" s="1"/>
    </row>
    <row r="83" spans="1:17" s="116" customFormat="1" x14ac:dyDescent="0.3">
      <c r="A83" s="89"/>
      <c r="B83" s="89"/>
      <c r="C83" s="89"/>
      <c r="D83" s="114"/>
      <c r="E83" s="114"/>
      <c r="N83" s="2"/>
      <c r="O83" s="1"/>
      <c r="P83" s="1"/>
      <c r="Q83" s="1"/>
    </row>
    <row r="84" spans="1:17" s="116" customFormat="1" x14ac:dyDescent="0.3">
      <c r="A84" s="89"/>
      <c r="B84" s="89"/>
      <c r="C84" s="89"/>
      <c r="D84" s="114"/>
      <c r="E84" s="114"/>
      <c r="N84" s="2"/>
      <c r="O84" s="1"/>
      <c r="P84" s="1"/>
      <c r="Q84" s="1"/>
    </row>
    <row r="85" spans="1:17" s="116" customFormat="1" x14ac:dyDescent="0.3">
      <c r="A85" s="89"/>
      <c r="B85" s="89"/>
      <c r="C85" s="89"/>
      <c r="D85" s="114"/>
      <c r="E85" s="114"/>
      <c r="N85" s="2"/>
      <c r="O85" s="1"/>
      <c r="P85" s="1"/>
      <c r="Q85" s="1"/>
    </row>
    <row r="86" spans="1:17" s="116" customFormat="1" x14ac:dyDescent="0.3">
      <c r="A86" s="89"/>
      <c r="B86" s="89"/>
      <c r="C86" s="89"/>
      <c r="D86" s="114"/>
      <c r="E86" s="114"/>
      <c r="N86" s="2"/>
      <c r="O86" s="1"/>
      <c r="P86" s="1"/>
      <c r="Q86" s="1"/>
    </row>
    <row r="87" spans="1:17" s="116" customFormat="1" x14ac:dyDescent="0.3">
      <c r="A87" s="89"/>
      <c r="B87" s="89"/>
      <c r="C87" s="89"/>
      <c r="D87" s="114"/>
      <c r="E87" s="114"/>
      <c r="N87" s="2"/>
      <c r="O87" s="1"/>
      <c r="P87" s="1"/>
      <c r="Q87" s="1"/>
    </row>
    <row r="88" spans="1:17" s="116" customFormat="1" x14ac:dyDescent="0.3">
      <c r="A88" s="89"/>
      <c r="B88" s="89"/>
      <c r="C88" s="89"/>
      <c r="D88" s="114"/>
      <c r="E88" s="114"/>
      <c r="N88" s="2"/>
      <c r="O88" s="1"/>
      <c r="P88" s="1"/>
      <c r="Q88" s="1"/>
    </row>
    <row r="89" spans="1:17" s="116" customFormat="1" x14ac:dyDescent="0.3">
      <c r="A89" s="89"/>
      <c r="B89" s="89"/>
      <c r="C89" s="89"/>
      <c r="D89" s="114"/>
      <c r="E89" s="114"/>
      <c r="N89" s="2"/>
      <c r="O89" s="1"/>
      <c r="P89" s="1"/>
      <c r="Q89" s="1"/>
    </row>
    <row r="90" spans="1:17" s="116" customFormat="1" x14ac:dyDescent="0.3">
      <c r="A90" s="89"/>
      <c r="B90" s="89"/>
      <c r="C90" s="89"/>
      <c r="D90" s="114"/>
      <c r="E90" s="114"/>
      <c r="N90" s="2"/>
      <c r="O90" s="1"/>
      <c r="P90" s="1"/>
      <c r="Q90" s="1"/>
    </row>
    <row r="91" spans="1:17" s="116" customFormat="1" x14ac:dyDescent="0.3">
      <c r="A91" s="89"/>
      <c r="B91" s="89"/>
      <c r="C91" s="89"/>
      <c r="D91" s="114"/>
      <c r="E91" s="114"/>
      <c r="N91" s="2"/>
      <c r="O91" s="1"/>
      <c r="P91" s="1"/>
      <c r="Q91" s="1"/>
    </row>
    <row r="92" spans="1:17" s="116" customFormat="1" x14ac:dyDescent="0.3">
      <c r="A92" s="89"/>
      <c r="B92" s="89"/>
      <c r="C92" s="89"/>
      <c r="D92" s="114"/>
      <c r="E92" s="114"/>
      <c r="N92" s="2"/>
      <c r="O92" s="1"/>
      <c r="P92" s="1"/>
      <c r="Q92" s="1"/>
    </row>
    <row r="93" spans="1:17" s="116" customFormat="1" x14ac:dyDescent="0.3">
      <c r="A93" s="89"/>
      <c r="B93" s="89"/>
      <c r="C93" s="89"/>
      <c r="D93" s="114"/>
      <c r="E93" s="114"/>
      <c r="N93" s="2"/>
      <c r="O93" s="1"/>
      <c r="P93" s="1"/>
      <c r="Q93" s="1"/>
    </row>
    <row r="94" spans="1:17" s="116" customFormat="1" x14ac:dyDescent="0.3">
      <c r="A94" s="89"/>
      <c r="B94" s="89"/>
      <c r="C94" s="89"/>
      <c r="D94" s="114"/>
      <c r="E94" s="114"/>
      <c r="N94" s="2"/>
      <c r="O94" s="1"/>
      <c r="P94" s="1"/>
      <c r="Q94" s="1"/>
    </row>
    <row r="95" spans="1:17" s="116" customFormat="1" x14ac:dyDescent="0.3">
      <c r="A95" s="89"/>
      <c r="B95" s="89"/>
      <c r="C95" s="89"/>
      <c r="D95" s="114"/>
      <c r="E95" s="114"/>
      <c r="N95" s="2"/>
      <c r="O95" s="1"/>
      <c r="P95" s="1"/>
      <c r="Q95" s="1"/>
    </row>
    <row r="96" spans="1:17" s="116" customFormat="1" x14ac:dyDescent="0.3">
      <c r="A96" s="89"/>
      <c r="B96" s="89"/>
      <c r="C96" s="89"/>
      <c r="D96" s="114"/>
      <c r="E96" s="114"/>
      <c r="N96" s="2"/>
      <c r="O96" s="1"/>
      <c r="P96" s="1"/>
      <c r="Q96" s="1"/>
    </row>
    <row r="97" spans="1:17" s="116" customFormat="1" x14ac:dyDescent="0.3">
      <c r="A97" s="89"/>
      <c r="B97" s="89"/>
      <c r="C97" s="89"/>
      <c r="D97" s="114"/>
      <c r="E97" s="114"/>
      <c r="N97" s="2"/>
      <c r="O97" s="1"/>
      <c r="P97" s="1"/>
      <c r="Q97" s="1"/>
    </row>
    <row r="98" spans="1:17" s="116" customFormat="1" x14ac:dyDescent="0.3">
      <c r="A98" s="89"/>
      <c r="B98" s="89"/>
      <c r="C98" s="89"/>
      <c r="D98" s="114"/>
      <c r="E98" s="114"/>
      <c r="N98" s="2"/>
      <c r="O98" s="1"/>
      <c r="P98" s="1"/>
      <c r="Q98" s="1"/>
    </row>
    <row r="99" spans="1:17" s="116" customFormat="1" x14ac:dyDescent="0.3">
      <c r="A99" s="89"/>
      <c r="B99" s="89"/>
      <c r="C99" s="89"/>
      <c r="D99" s="114"/>
      <c r="E99" s="114"/>
      <c r="N99" s="2"/>
      <c r="O99" s="1"/>
      <c r="P99" s="1"/>
      <c r="Q99" s="1"/>
    </row>
    <row r="100" spans="1:17" s="116" customFormat="1" x14ac:dyDescent="0.3">
      <c r="A100" s="89"/>
      <c r="B100" s="89"/>
      <c r="C100" s="89"/>
      <c r="D100" s="114"/>
      <c r="E100" s="114"/>
      <c r="N100" s="2"/>
      <c r="O100" s="1"/>
      <c r="P100" s="1"/>
      <c r="Q100" s="1"/>
    </row>
    <row r="101" spans="1:17" s="116" customFormat="1" x14ac:dyDescent="0.3">
      <c r="A101" s="89"/>
      <c r="B101" s="89"/>
      <c r="C101" s="89"/>
      <c r="D101" s="114"/>
      <c r="E101" s="114"/>
      <c r="N101" s="2"/>
      <c r="O101" s="1"/>
      <c r="P101" s="1"/>
      <c r="Q101" s="1"/>
    </row>
    <row r="102" spans="1:17" s="116" customFormat="1" x14ac:dyDescent="0.3">
      <c r="A102" s="89"/>
      <c r="B102" s="89"/>
      <c r="C102" s="89"/>
      <c r="D102" s="114"/>
      <c r="E102" s="114"/>
      <c r="N102" s="2"/>
      <c r="O102" s="1"/>
      <c r="P102" s="1"/>
      <c r="Q102" s="1"/>
    </row>
    <row r="103" spans="1:17" s="116" customFormat="1" x14ac:dyDescent="0.3">
      <c r="A103" s="89"/>
      <c r="B103" s="89"/>
      <c r="C103" s="89"/>
      <c r="D103" s="114"/>
      <c r="E103" s="114"/>
      <c r="N103" s="2"/>
      <c r="O103" s="1"/>
      <c r="P103" s="1"/>
      <c r="Q103" s="1"/>
    </row>
    <row r="104" spans="1:17" s="116" customFormat="1" x14ac:dyDescent="0.3">
      <c r="A104" s="89"/>
      <c r="B104" s="89"/>
      <c r="C104" s="89"/>
      <c r="D104" s="114"/>
      <c r="E104" s="114"/>
      <c r="N104" s="2"/>
      <c r="O104" s="1"/>
      <c r="P104" s="1"/>
      <c r="Q104" s="1"/>
    </row>
    <row r="105" spans="1:17" s="116" customFormat="1" x14ac:dyDescent="0.3">
      <c r="A105" s="89"/>
      <c r="B105" s="89"/>
      <c r="C105" s="89"/>
      <c r="D105" s="114"/>
      <c r="E105" s="114"/>
      <c r="N105" s="2"/>
      <c r="O105" s="1"/>
      <c r="P105" s="1"/>
      <c r="Q105" s="1"/>
    </row>
    <row r="106" spans="1:17" s="116" customFormat="1" x14ac:dyDescent="0.3">
      <c r="A106" s="89"/>
      <c r="B106" s="89"/>
      <c r="C106" s="89"/>
      <c r="D106" s="114"/>
      <c r="E106" s="114"/>
      <c r="N106" s="2"/>
      <c r="O106" s="1"/>
      <c r="P106" s="1"/>
      <c r="Q106" s="1"/>
    </row>
    <row r="107" spans="1:17" s="116" customFormat="1" x14ac:dyDescent="0.3">
      <c r="A107" s="89"/>
      <c r="B107" s="89"/>
      <c r="C107" s="89"/>
      <c r="D107" s="114"/>
      <c r="E107" s="114"/>
      <c r="N107" s="2"/>
      <c r="O107" s="1"/>
      <c r="P107" s="1"/>
      <c r="Q107" s="1"/>
    </row>
    <row r="108" spans="1:17" s="116" customFormat="1" x14ac:dyDescent="0.3">
      <c r="A108" s="89"/>
      <c r="B108" s="89"/>
      <c r="C108" s="89"/>
      <c r="D108" s="114"/>
      <c r="E108" s="114"/>
      <c r="N108" s="2"/>
      <c r="O108" s="1"/>
      <c r="P108" s="1"/>
      <c r="Q108" s="1"/>
    </row>
    <row r="109" spans="1:17" s="116" customFormat="1" x14ac:dyDescent="0.3">
      <c r="A109" s="89"/>
      <c r="B109" s="89"/>
      <c r="C109" s="89"/>
      <c r="D109" s="114"/>
      <c r="E109" s="114"/>
      <c r="N109" s="2"/>
      <c r="O109" s="1"/>
      <c r="P109" s="1"/>
      <c r="Q109" s="1"/>
    </row>
    <row r="110" spans="1:17" s="116" customFormat="1" x14ac:dyDescent="0.3">
      <c r="A110" s="89"/>
      <c r="B110" s="89"/>
      <c r="C110" s="89"/>
      <c r="D110" s="114"/>
      <c r="E110" s="114"/>
      <c r="N110" s="2"/>
      <c r="O110" s="1"/>
      <c r="P110" s="1"/>
      <c r="Q110" s="1"/>
    </row>
    <row r="111" spans="1:17" s="116" customFormat="1" x14ac:dyDescent="0.3">
      <c r="A111" s="89"/>
      <c r="B111" s="89"/>
      <c r="C111" s="89"/>
      <c r="D111" s="114"/>
      <c r="E111" s="114"/>
      <c r="N111" s="2"/>
      <c r="O111" s="1"/>
      <c r="P111" s="1"/>
      <c r="Q111" s="1"/>
    </row>
    <row r="112" spans="1:17" s="116" customFormat="1" x14ac:dyDescent="0.3">
      <c r="A112" s="89"/>
      <c r="B112" s="89"/>
      <c r="C112" s="89"/>
      <c r="D112" s="114"/>
      <c r="E112" s="114"/>
      <c r="N112" s="2"/>
      <c r="O112" s="1"/>
      <c r="P112" s="1"/>
      <c r="Q112" s="1"/>
    </row>
    <row r="113" spans="1:17" s="116" customFormat="1" x14ac:dyDescent="0.3">
      <c r="A113" s="89"/>
      <c r="B113" s="89"/>
      <c r="C113" s="89"/>
      <c r="D113" s="114"/>
      <c r="E113" s="114"/>
      <c r="N113" s="2"/>
      <c r="O113" s="1"/>
      <c r="P113" s="1"/>
      <c r="Q113" s="1"/>
    </row>
    <row r="114" spans="1:17" s="116" customFormat="1" x14ac:dyDescent="0.3">
      <c r="A114" s="89"/>
      <c r="B114" s="89"/>
      <c r="C114" s="89"/>
      <c r="D114" s="114"/>
      <c r="E114" s="114"/>
      <c r="N114" s="2"/>
      <c r="O114" s="1"/>
      <c r="P114" s="1"/>
      <c r="Q114" s="1"/>
    </row>
    <row r="115" spans="1:17" s="116" customFormat="1" x14ac:dyDescent="0.3">
      <c r="A115" s="89"/>
      <c r="B115" s="89"/>
      <c r="C115" s="89"/>
      <c r="D115" s="114"/>
      <c r="E115" s="114"/>
      <c r="N115" s="2"/>
      <c r="O115" s="1"/>
      <c r="P115" s="1"/>
      <c r="Q115" s="1"/>
    </row>
    <row r="116" spans="1:17" s="116" customFormat="1" x14ac:dyDescent="0.3">
      <c r="A116" s="89"/>
      <c r="B116" s="89"/>
      <c r="C116" s="89"/>
      <c r="D116" s="114"/>
      <c r="E116" s="114"/>
      <c r="N116" s="2"/>
      <c r="O116" s="1"/>
      <c r="P116" s="1"/>
      <c r="Q116" s="1"/>
    </row>
    <row r="117" spans="1:17" s="116" customFormat="1" x14ac:dyDescent="0.3">
      <c r="A117" s="89"/>
      <c r="B117" s="89"/>
      <c r="C117" s="89"/>
      <c r="D117" s="114"/>
      <c r="E117" s="114"/>
      <c r="N117" s="2"/>
      <c r="O117" s="1"/>
      <c r="P117" s="1"/>
      <c r="Q117" s="1"/>
    </row>
    <row r="118" spans="1:17" s="116" customFormat="1" x14ac:dyDescent="0.3">
      <c r="A118" s="89"/>
      <c r="B118" s="89"/>
      <c r="C118" s="89"/>
      <c r="D118" s="114"/>
      <c r="E118" s="114"/>
      <c r="N118" s="2"/>
      <c r="O118" s="1"/>
      <c r="P118" s="1"/>
      <c r="Q118" s="1"/>
    </row>
    <row r="119" spans="1:17" s="116" customFormat="1" x14ac:dyDescent="0.3">
      <c r="A119" s="89"/>
      <c r="B119" s="89"/>
      <c r="C119" s="89"/>
      <c r="D119" s="114"/>
      <c r="E119" s="114"/>
      <c r="N119" s="2"/>
      <c r="O119" s="1"/>
      <c r="P119" s="1"/>
      <c r="Q119" s="1"/>
    </row>
    <row r="120" spans="1:17" s="116" customFormat="1" x14ac:dyDescent="0.3">
      <c r="A120" s="89"/>
      <c r="B120" s="89"/>
      <c r="C120" s="89"/>
      <c r="D120" s="114"/>
      <c r="E120" s="114"/>
      <c r="N120" s="2"/>
      <c r="O120" s="1"/>
      <c r="P120" s="1"/>
      <c r="Q120" s="1"/>
    </row>
    <row r="121" spans="1:17" s="116" customFormat="1" x14ac:dyDescent="0.3">
      <c r="A121" s="89"/>
      <c r="B121" s="89"/>
      <c r="C121" s="89"/>
      <c r="D121" s="114"/>
      <c r="E121" s="114"/>
      <c r="N121" s="2"/>
      <c r="O121" s="1"/>
      <c r="P121" s="1"/>
      <c r="Q121" s="1"/>
    </row>
    <row r="122" spans="1:17" s="116" customFormat="1" x14ac:dyDescent="0.3">
      <c r="A122" s="89"/>
      <c r="B122" s="89"/>
      <c r="C122" s="89"/>
      <c r="D122" s="114"/>
      <c r="E122" s="114"/>
      <c r="N122" s="2"/>
      <c r="O122" s="1"/>
      <c r="P122" s="1"/>
      <c r="Q122" s="1"/>
    </row>
    <row r="123" spans="1:17" s="116" customFormat="1" x14ac:dyDescent="0.3">
      <c r="A123" s="89"/>
      <c r="B123" s="89"/>
      <c r="C123" s="89"/>
      <c r="D123" s="114"/>
      <c r="E123" s="114"/>
      <c r="N123" s="2"/>
      <c r="O123" s="1"/>
      <c r="P123" s="1"/>
      <c r="Q123" s="1"/>
    </row>
    <row r="124" spans="1:17" s="116" customFormat="1" x14ac:dyDescent="0.3">
      <c r="A124" s="89"/>
      <c r="B124" s="89"/>
      <c r="C124" s="89"/>
      <c r="D124" s="114"/>
      <c r="E124" s="114"/>
      <c r="N124" s="2"/>
      <c r="O124" s="1"/>
      <c r="P124" s="1"/>
      <c r="Q124" s="1"/>
    </row>
    <row r="125" spans="1:17" s="116" customFormat="1" x14ac:dyDescent="0.3">
      <c r="A125" s="89"/>
      <c r="B125" s="89"/>
      <c r="C125" s="89"/>
      <c r="D125" s="114"/>
      <c r="E125" s="114"/>
      <c r="N125" s="2"/>
      <c r="O125" s="1"/>
      <c r="P125" s="1"/>
      <c r="Q125" s="1"/>
    </row>
    <row r="126" spans="1:17" s="116" customFormat="1" x14ac:dyDescent="0.3">
      <c r="A126" s="89"/>
      <c r="B126" s="89"/>
      <c r="C126" s="89"/>
      <c r="D126" s="114"/>
      <c r="E126" s="114"/>
      <c r="N126" s="2"/>
      <c r="O126" s="1"/>
      <c r="P126" s="1"/>
      <c r="Q126" s="1"/>
    </row>
    <row r="127" spans="1:17" s="116" customFormat="1" x14ac:dyDescent="0.3">
      <c r="A127" s="89"/>
      <c r="B127" s="89"/>
      <c r="C127" s="89"/>
      <c r="D127" s="114"/>
      <c r="E127" s="114"/>
      <c r="N127" s="2"/>
      <c r="O127" s="1"/>
      <c r="P127" s="1"/>
      <c r="Q127" s="1"/>
    </row>
    <row r="128" spans="1:17" s="116" customFormat="1" x14ac:dyDescent="0.3">
      <c r="A128" s="89"/>
      <c r="B128" s="89"/>
      <c r="C128" s="89"/>
      <c r="D128" s="114"/>
      <c r="E128" s="114"/>
      <c r="N128" s="2"/>
      <c r="O128" s="1"/>
      <c r="P128" s="1"/>
      <c r="Q128" s="1"/>
    </row>
    <row r="129" spans="1:17" s="116" customFormat="1" x14ac:dyDescent="0.3">
      <c r="A129" s="89"/>
      <c r="B129" s="89"/>
      <c r="C129" s="89"/>
      <c r="D129" s="114"/>
      <c r="E129" s="114"/>
      <c r="N129" s="2"/>
      <c r="O129" s="1"/>
      <c r="P129" s="1"/>
      <c r="Q129" s="1"/>
    </row>
    <row r="130" spans="1:17" s="116" customFormat="1" x14ac:dyDescent="0.3">
      <c r="A130" s="89"/>
      <c r="B130" s="89"/>
      <c r="C130" s="89"/>
      <c r="D130" s="114"/>
      <c r="E130" s="114"/>
      <c r="N130" s="2"/>
      <c r="O130" s="1"/>
      <c r="P130" s="1"/>
      <c r="Q130" s="1"/>
    </row>
    <row r="131" spans="1:17" s="116" customFormat="1" x14ac:dyDescent="0.3">
      <c r="A131" s="89"/>
      <c r="B131" s="89"/>
      <c r="C131" s="89"/>
      <c r="D131" s="114"/>
      <c r="E131" s="114"/>
      <c r="N131" s="2"/>
      <c r="O131" s="1"/>
      <c r="P131" s="1"/>
      <c r="Q131" s="1"/>
    </row>
    <row r="132" spans="1:17" s="116" customFormat="1" x14ac:dyDescent="0.3">
      <c r="A132" s="89"/>
      <c r="B132" s="89"/>
      <c r="C132" s="89"/>
      <c r="D132" s="114"/>
      <c r="E132" s="114"/>
      <c r="N132" s="2"/>
      <c r="O132" s="1"/>
      <c r="P132" s="1"/>
      <c r="Q132" s="1"/>
    </row>
    <row r="133" spans="1:17" s="116" customFormat="1" x14ac:dyDescent="0.3">
      <c r="A133" s="89"/>
      <c r="B133" s="89"/>
      <c r="C133" s="89"/>
      <c r="D133" s="114"/>
      <c r="E133" s="114"/>
      <c r="N133" s="2"/>
      <c r="O133" s="1"/>
      <c r="P133" s="1"/>
      <c r="Q133" s="1"/>
    </row>
    <row r="134" spans="1:17" s="116" customFormat="1" x14ac:dyDescent="0.3">
      <c r="A134" s="89"/>
      <c r="B134" s="89"/>
      <c r="C134" s="89"/>
      <c r="D134" s="114"/>
      <c r="E134" s="114"/>
      <c r="N134" s="2"/>
      <c r="O134" s="1"/>
      <c r="P134" s="1"/>
      <c r="Q134" s="1"/>
    </row>
    <row r="135" spans="1:17" s="116" customFormat="1" x14ac:dyDescent="0.3">
      <c r="A135" s="89"/>
      <c r="B135" s="89"/>
      <c r="C135" s="89"/>
      <c r="D135" s="114"/>
      <c r="E135" s="114"/>
      <c r="N135" s="2"/>
      <c r="O135" s="1"/>
      <c r="P135" s="1"/>
      <c r="Q135" s="1"/>
    </row>
    <row r="136" spans="1:17" s="116" customFormat="1" x14ac:dyDescent="0.3">
      <c r="A136" s="89"/>
      <c r="B136" s="89"/>
      <c r="C136" s="89"/>
      <c r="D136" s="114"/>
      <c r="E136" s="114"/>
      <c r="N136" s="2"/>
      <c r="O136" s="1"/>
      <c r="P136" s="1"/>
      <c r="Q136" s="1"/>
    </row>
    <row r="137" spans="1:17" s="116" customFormat="1" x14ac:dyDescent="0.3">
      <c r="A137" s="89"/>
      <c r="B137" s="89"/>
      <c r="C137" s="89"/>
      <c r="D137" s="114"/>
      <c r="E137" s="114"/>
      <c r="N137" s="2"/>
      <c r="O137" s="1"/>
      <c r="P137" s="1"/>
      <c r="Q137" s="1"/>
    </row>
    <row r="138" spans="1:17" s="116" customFormat="1" x14ac:dyDescent="0.3">
      <c r="A138" s="89"/>
      <c r="B138" s="89"/>
      <c r="C138" s="89"/>
      <c r="D138" s="114"/>
      <c r="E138" s="114"/>
      <c r="N138" s="2"/>
      <c r="O138" s="1"/>
      <c r="P138" s="1"/>
      <c r="Q138" s="1"/>
    </row>
    <row r="139" spans="1:17" s="116" customFormat="1" x14ac:dyDescent="0.3">
      <c r="A139" s="89"/>
      <c r="B139" s="89"/>
      <c r="C139" s="89"/>
      <c r="D139" s="114"/>
      <c r="E139" s="114"/>
      <c r="N139" s="2"/>
      <c r="O139" s="1"/>
      <c r="P139" s="1"/>
      <c r="Q139" s="1"/>
    </row>
    <row r="140" spans="1:17" s="116" customFormat="1" x14ac:dyDescent="0.3">
      <c r="A140" s="89"/>
      <c r="B140" s="89"/>
      <c r="C140" s="89"/>
      <c r="D140" s="114"/>
      <c r="E140" s="114"/>
      <c r="N140" s="2"/>
      <c r="O140" s="1"/>
      <c r="P140" s="1"/>
      <c r="Q140" s="1"/>
    </row>
    <row r="141" spans="1:17" s="116" customFormat="1" x14ac:dyDescent="0.3">
      <c r="A141" s="89"/>
      <c r="B141" s="89"/>
      <c r="C141" s="89"/>
      <c r="D141" s="114"/>
      <c r="E141" s="114"/>
      <c r="N141" s="2"/>
      <c r="O141" s="1"/>
      <c r="P141" s="1"/>
      <c r="Q141" s="1"/>
    </row>
    <row r="142" spans="1:17" s="116" customFormat="1" x14ac:dyDescent="0.3">
      <c r="A142" s="89"/>
      <c r="B142" s="89"/>
      <c r="C142" s="89"/>
      <c r="D142" s="114"/>
      <c r="E142" s="114"/>
      <c r="N142" s="2"/>
      <c r="O142" s="1"/>
      <c r="P142" s="1"/>
      <c r="Q142" s="1"/>
    </row>
    <row r="143" spans="1:17" s="116" customFormat="1" x14ac:dyDescent="0.3">
      <c r="A143" s="89"/>
      <c r="B143" s="89"/>
      <c r="C143" s="89"/>
      <c r="D143" s="114"/>
      <c r="E143" s="114"/>
      <c r="N143" s="2"/>
      <c r="O143" s="1"/>
      <c r="P143" s="1"/>
      <c r="Q143" s="1"/>
    </row>
    <row r="144" spans="1:17" s="116" customFormat="1" x14ac:dyDescent="0.3">
      <c r="A144" s="89"/>
      <c r="B144" s="89"/>
      <c r="C144" s="89"/>
      <c r="D144" s="114"/>
      <c r="E144" s="114"/>
      <c r="N144" s="2"/>
      <c r="O144" s="1"/>
      <c r="P144" s="1"/>
      <c r="Q144" s="1"/>
    </row>
    <row r="145" spans="1:17" s="116" customFormat="1" x14ac:dyDescent="0.3">
      <c r="A145" s="89"/>
      <c r="B145" s="89"/>
      <c r="C145" s="89"/>
      <c r="D145" s="114"/>
      <c r="E145" s="114"/>
      <c r="N145" s="2"/>
      <c r="O145" s="1"/>
      <c r="P145" s="1"/>
      <c r="Q145" s="1"/>
    </row>
    <row r="146" spans="1:17" s="116" customFormat="1" x14ac:dyDescent="0.3">
      <c r="A146" s="89"/>
      <c r="B146" s="89"/>
      <c r="C146" s="89"/>
      <c r="D146" s="114"/>
      <c r="E146" s="114"/>
      <c r="N146" s="2"/>
      <c r="O146" s="1"/>
      <c r="P146" s="1"/>
      <c r="Q146" s="1"/>
    </row>
    <row r="147" spans="1:17" s="116" customFormat="1" x14ac:dyDescent="0.3">
      <c r="A147" s="89"/>
      <c r="B147" s="89"/>
      <c r="C147" s="89"/>
      <c r="D147" s="114"/>
      <c r="E147" s="114"/>
      <c r="N147" s="2"/>
      <c r="O147" s="1"/>
      <c r="P147" s="1"/>
      <c r="Q147" s="1"/>
    </row>
    <row r="148" spans="1:17" s="116" customFormat="1" x14ac:dyDescent="0.3">
      <c r="A148" s="89"/>
      <c r="B148" s="89"/>
      <c r="C148" s="89"/>
      <c r="D148" s="114"/>
      <c r="E148" s="114"/>
      <c r="N148" s="2"/>
      <c r="O148" s="1"/>
      <c r="P148" s="1"/>
      <c r="Q148" s="1"/>
    </row>
    <row r="149" spans="1:17" s="116" customFormat="1" x14ac:dyDescent="0.3">
      <c r="A149" s="89"/>
      <c r="B149" s="89"/>
      <c r="C149" s="89"/>
      <c r="D149" s="114"/>
      <c r="E149" s="114"/>
      <c r="N149" s="2"/>
      <c r="O149" s="1"/>
      <c r="P149" s="1"/>
      <c r="Q149" s="1"/>
    </row>
    <row r="150" spans="1:17" s="116" customFormat="1" x14ac:dyDescent="0.3">
      <c r="A150" s="89"/>
      <c r="B150" s="89"/>
      <c r="C150" s="89"/>
      <c r="D150" s="114"/>
      <c r="E150" s="114"/>
      <c r="N150" s="2"/>
      <c r="O150" s="1"/>
      <c r="P150" s="1"/>
      <c r="Q150" s="1"/>
    </row>
    <row r="151" spans="1:17" s="116" customFormat="1" x14ac:dyDescent="0.3">
      <c r="A151" s="89"/>
      <c r="B151" s="89"/>
      <c r="C151" s="89"/>
      <c r="D151" s="114"/>
      <c r="E151" s="114"/>
      <c r="N151" s="2"/>
      <c r="O151" s="1"/>
      <c r="P151" s="1"/>
      <c r="Q151" s="1"/>
    </row>
    <row r="152" spans="1:17" s="116" customFormat="1" x14ac:dyDescent="0.3">
      <c r="A152" s="89"/>
      <c r="B152" s="89"/>
      <c r="C152" s="89"/>
      <c r="D152" s="114"/>
      <c r="E152" s="114"/>
      <c r="N152" s="2"/>
      <c r="O152" s="1"/>
      <c r="P152" s="1"/>
      <c r="Q152" s="1"/>
    </row>
    <row r="153" spans="1:17" s="116" customFormat="1" x14ac:dyDescent="0.3">
      <c r="A153" s="89"/>
      <c r="B153" s="89"/>
      <c r="C153" s="89"/>
      <c r="D153" s="114"/>
      <c r="E153" s="114"/>
      <c r="N153" s="2"/>
      <c r="O153" s="1"/>
      <c r="P153" s="1"/>
      <c r="Q153" s="1"/>
    </row>
    <row r="154" spans="1:17" s="116" customFormat="1" x14ac:dyDescent="0.3">
      <c r="A154" s="89"/>
      <c r="B154" s="89"/>
      <c r="C154" s="89"/>
      <c r="D154" s="114"/>
      <c r="E154" s="114"/>
      <c r="N154" s="2"/>
      <c r="O154" s="1"/>
      <c r="P154" s="1"/>
      <c r="Q154" s="1"/>
    </row>
    <row r="155" spans="1:17" s="116" customFormat="1" x14ac:dyDescent="0.3">
      <c r="A155" s="89"/>
      <c r="B155" s="89"/>
      <c r="C155" s="89"/>
      <c r="D155" s="114"/>
      <c r="E155" s="114"/>
      <c r="N155" s="2"/>
      <c r="O155" s="1"/>
      <c r="P155" s="1"/>
      <c r="Q155" s="1"/>
    </row>
    <row r="156" spans="1:17" s="116" customFormat="1" x14ac:dyDescent="0.3">
      <c r="A156" s="89"/>
      <c r="B156" s="89"/>
      <c r="C156" s="89"/>
      <c r="D156" s="114"/>
      <c r="E156" s="114"/>
      <c r="N156" s="2"/>
      <c r="O156" s="1"/>
      <c r="P156" s="1"/>
      <c r="Q156" s="1"/>
    </row>
    <row r="157" spans="1:17" s="116" customFormat="1" x14ac:dyDescent="0.3">
      <c r="A157" s="89"/>
      <c r="B157" s="89"/>
      <c r="C157" s="89"/>
      <c r="D157" s="114"/>
      <c r="E157" s="114"/>
      <c r="N157" s="2"/>
      <c r="O157" s="1"/>
      <c r="P157" s="1"/>
      <c r="Q157" s="1"/>
    </row>
    <row r="158" spans="1:17" s="116" customFormat="1" x14ac:dyDescent="0.3">
      <c r="A158" s="89"/>
      <c r="B158" s="89"/>
      <c r="C158" s="89"/>
      <c r="D158" s="114"/>
      <c r="E158" s="114"/>
      <c r="N158" s="2"/>
      <c r="O158" s="1"/>
      <c r="P158" s="1"/>
      <c r="Q158" s="1"/>
    </row>
    <row r="159" spans="1:17" s="116" customFormat="1" x14ac:dyDescent="0.3">
      <c r="A159" s="89"/>
      <c r="B159" s="89"/>
      <c r="C159" s="89"/>
      <c r="D159" s="114"/>
      <c r="E159" s="114"/>
      <c r="N159" s="2"/>
      <c r="O159" s="1"/>
      <c r="P159" s="1"/>
      <c r="Q159" s="1"/>
    </row>
    <row r="160" spans="1:17" s="116" customFormat="1" x14ac:dyDescent="0.3">
      <c r="A160" s="89"/>
      <c r="B160" s="89"/>
      <c r="C160" s="89"/>
      <c r="D160" s="114"/>
      <c r="E160" s="114"/>
      <c r="N160" s="2"/>
      <c r="O160" s="1"/>
      <c r="P160" s="1"/>
      <c r="Q160" s="1"/>
    </row>
    <row r="161" spans="1:17" s="116" customFormat="1" x14ac:dyDescent="0.3">
      <c r="A161" s="89"/>
      <c r="B161" s="89"/>
      <c r="C161" s="89"/>
      <c r="D161" s="114"/>
      <c r="E161" s="114"/>
      <c r="N161" s="2"/>
      <c r="O161" s="1"/>
      <c r="P161" s="1"/>
      <c r="Q161" s="1"/>
    </row>
    <row r="162" spans="1:17" s="116" customFormat="1" x14ac:dyDescent="0.3">
      <c r="A162" s="89"/>
      <c r="B162" s="89"/>
      <c r="C162" s="89"/>
      <c r="D162" s="114"/>
      <c r="E162" s="114"/>
      <c r="N162" s="2"/>
      <c r="O162" s="1"/>
      <c r="P162" s="1"/>
      <c r="Q162" s="1"/>
    </row>
    <row r="163" spans="1:17" s="116" customFormat="1" x14ac:dyDescent="0.3">
      <c r="A163" s="89"/>
      <c r="B163" s="89"/>
      <c r="C163" s="89"/>
      <c r="D163" s="114"/>
      <c r="E163" s="114"/>
      <c r="N163" s="2"/>
      <c r="O163" s="1"/>
      <c r="P163" s="1"/>
      <c r="Q163" s="1"/>
    </row>
    <row r="164" spans="1:17" s="116" customFormat="1" x14ac:dyDescent="0.3">
      <c r="A164" s="89"/>
      <c r="B164" s="89"/>
      <c r="C164" s="89"/>
      <c r="D164" s="114"/>
      <c r="E164" s="114"/>
      <c r="N164" s="2"/>
      <c r="O164" s="1"/>
      <c r="P164" s="1"/>
      <c r="Q164" s="1"/>
    </row>
    <row r="165" spans="1:17" s="116" customFormat="1" x14ac:dyDescent="0.3">
      <c r="A165" s="89"/>
      <c r="B165" s="89"/>
      <c r="C165" s="89"/>
      <c r="D165" s="114"/>
      <c r="E165" s="114"/>
      <c r="N165" s="2"/>
      <c r="O165" s="1"/>
      <c r="P165" s="1"/>
      <c r="Q165" s="1"/>
    </row>
    <row r="166" spans="1:17" s="116" customFormat="1" x14ac:dyDescent="0.3">
      <c r="A166" s="89"/>
      <c r="B166" s="89"/>
      <c r="C166" s="89"/>
      <c r="D166" s="114"/>
      <c r="E166" s="114"/>
      <c r="N166" s="2"/>
      <c r="O166" s="1"/>
      <c r="P166" s="1"/>
      <c r="Q166" s="1"/>
    </row>
    <row r="167" spans="1:17" s="116" customFormat="1" x14ac:dyDescent="0.3">
      <c r="A167" s="89"/>
      <c r="B167" s="89"/>
      <c r="C167" s="89"/>
      <c r="D167" s="114"/>
      <c r="E167" s="114"/>
      <c r="N167" s="2"/>
      <c r="O167" s="1"/>
      <c r="P167" s="1"/>
      <c r="Q167" s="1"/>
    </row>
    <row r="168" spans="1:17" s="116" customFormat="1" x14ac:dyDescent="0.3">
      <c r="A168" s="89"/>
      <c r="B168" s="89"/>
      <c r="C168" s="89"/>
      <c r="D168" s="114"/>
      <c r="E168" s="114"/>
      <c r="N168" s="2"/>
      <c r="O168" s="1"/>
      <c r="P168" s="1"/>
      <c r="Q168" s="1"/>
    </row>
    <row r="169" spans="1:17" s="116" customFormat="1" x14ac:dyDescent="0.3">
      <c r="A169" s="89"/>
      <c r="B169" s="89"/>
      <c r="C169" s="89"/>
      <c r="D169" s="114"/>
      <c r="E169" s="114"/>
      <c r="N169" s="2"/>
      <c r="O169" s="1"/>
      <c r="P169" s="1"/>
      <c r="Q169" s="1"/>
    </row>
    <row r="170" spans="1:17" s="116" customFormat="1" x14ac:dyDescent="0.3">
      <c r="A170" s="89"/>
      <c r="B170" s="89"/>
      <c r="C170" s="89"/>
      <c r="D170" s="114"/>
      <c r="E170" s="114"/>
      <c r="N170" s="2"/>
      <c r="O170" s="1"/>
      <c r="P170" s="1"/>
      <c r="Q170" s="1"/>
    </row>
    <row r="171" spans="1:17" s="116" customFormat="1" x14ac:dyDescent="0.3">
      <c r="A171" s="89"/>
      <c r="B171" s="89"/>
      <c r="C171" s="89"/>
      <c r="D171" s="114"/>
      <c r="E171" s="114"/>
      <c r="N171" s="2"/>
      <c r="O171" s="1"/>
      <c r="P171" s="1"/>
      <c r="Q171" s="1"/>
    </row>
    <row r="172" spans="1:17" s="116" customFormat="1" x14ac:dyDescent="0.3">
      <c r="A172" s="89"/>
      <c r="B172" s="89"/>
      <c r="C172" s="89"/>
      <c r="D172" s="114"/>
      <c r="E172" s="114"/>
      <c r="N172" s="2"/>
      <c r="O172" s="1"/>
      <c r="P172" s="1"/>
      <c r="Q172" s="1"/>
    </row>
    <row r="173" spans="1:17" s="116" customFormat="1" x14ac:dyDescent="0.3">
      <c r="A173" s="89"/>
      <c r="B173" s="89"/>
      <c r="C173" s="89"/>
      <c r="D173" s="114"/>
      <c r="E173" s="114"/>
      <c r="N173" s="2"/>
      <c r="O173" s="1"/>
      <c r="P173" s="1"/>
      <c r="Q173" s="1"/>
    </row>
    <row r="174" spans="1:17" s="116" customFormat="1" x14ac:dyDescent="0.3">
      <c r="A174" s="89"/>
      <c r="B174" s="89"/>
      <c r="C174" s="89"/>
      <c r="D174" s="114"/>
      <c r="E174" s="114"/>
      <c r="N174" s="2"/>
      <c r="O174" s="1"/>
      <c r="P174" s="1"/>
      <c r="Q174" s="1"/>
    </row>
    <row r="175" spans="1:17" s="116" customFormat="1" x14ac:dyDescent="0.3">
      <c r="A175" s="89"/>
      <c r="B175" s="89"/>
      <c r="C175" s="89"/>
      <c r="D175" s="114"/>
      <c r="E175" s="114"/>
      <c r="N175" s="2"/>
      <c r="O175" s="1"/>
      <c r="P175" s="1"/>
      <c r="Q175" s="1"/>
    </row>
    <row r="176" spans="1:17" s="116" customFormat="1" x14ac:dyDescent="0.3">
      <c r="A176" s="89"/>
      <c r="B176" s="89"/>
      <c r="C176" s="89"/>
      <c r="D176" s="114"/>
      <c r="E176" s="114"/>
      <c r="N176" s="2"/>
      <c r="O176" s="1"/>
      <c r="P176" s="1"/>
      <c r="Q176" s="1"/>
    </row>
    <row r="177" spans="1:17" s="116" customFormat="1" x14ac:dyDescent="0.3">
      <c r="A177" s="89"/>
      <c r="B177" s="89"/>
      <c r="C177" s="89"/>
      <c r="D177" s="114"/>
      <c r="E177" s="114"/>
      <c r="N177" s="2"/>
      <c r="O177" s="1"/>
      <c r="P177" s="1"/>
      <c r="Q177" s="1"/>
    </row>
    <row r="178" spans="1:17" s="116" customFormat="1" x14ac:dyDescent="0.3">
      <c r="A178" s="89"/>
      <c r="B178" s="89"/>
      <c r="C178" s="89"/>
      <c r="D178" s="114"/>
      <c r="E178" s="114"/>
      <c r="N178" s="2"/>
      <c r="O178" s="1"/>
      <c r="P178" s="1"/>
      <c r="Q178" s="1"/>
    </row>
    <row r="179" spans="1:17" s="116" customFormat="1" x14ac:dyDescent="0.3">
      <c r="A179" s="89"/>
      <c r="B179" s="89"/>
      <c r="C179" s="89"/>
      <c r="D179" s="114"/>
      <c r="E179" s="114"/>
      <c r="N179" s="2"/>
      <c r="O179" s="1"/>
      <c r="P179" s="1"/>
      <c r="Q179" s="1"/>
    </row>
    <row r="180" spans="1:17" s="116" customFormat="1" x14ac:dyDescent="0.3">
      <c r="A180" s="89"/>
      <c r="B180" s="89"/>
      <c r="C180" s="89"/>
      <c r="D180" s="114"/>
      <c r="E180" s="114"/>
      <c r="N180" s="2"/>
      <c r="O180" s="1"/>
      <c r="P180" s="1"/>
      <c r="Q180" s="1"/>
    </row>
    <row r="181" spans="1:17" s="116" customFormat="1" x14ac:dyDescent="0.3">
      <c r="A181" s="89"/>
      <c r="B181" s="89"/>
      <c r="C181" s="89"/>
      <c r="D181" s="114"/>
      <c r="E181" s="114"/>
      <c r="N181" s="2"/>
      <c r="O181" s="1"/>
      <c r="P181" s="1"/>
      <c r="Q181" s="1"/>
    </row>
    <row r="182" spans="1:17" s="116" customFormat="1" x14ac:dyDescent="0.3">
      <c r="A182" s="89"/>
      <c r="B182" s="89"/>
      <c r="C182" s="89"/>
      <c r="D182" s="114"/>
      <c r="E182" s="114"/>
      <c r="N182" s="2"/>
      <c r="O182" s="1"/>
      <c r="P182" s="1"/>
      <c r="Q182" s="1"/>
    </row>
    <row r="183" spans="1:17" s="116" customFormat="1" x14ac:dyDescent="0.3">
      <c r="A183" s="89"/>
      <c r="B183" s="89"/>
      <c r="C183" s="89"/>
      <c r="D183" s="114"/>
      <c r="E183" s="114"/>
      <c r="N183" s="2"/>
      <c r="O183" s="1"/>
      <c r="P183" s="1"/>
      <c r="Q183" s="1"/>
    </row>
    <row r="184" spans="1:17" s="116" customFormat="1" x14ac:dyDescent="0.3">
      <c r="A184" s="89"/>
      <c r="B184" s="89"/>
      <c r="C184" s="89"/>
      <c r="D184" s="114"/>
      <c r="E184" s="114"/>
      <c r="N184" s="2"/>
      <c r="O184" s="1"/>
      <c r="P184" s="1"/>
      <c r="Q184" s="1"/>
    </row>
    <row r="185" spans="1:17" s="116" customFormat="1" x14ac:dyDescent="0.3">
      <c r="A185" s="89"/>
      <c r="B185" s="89"/>
      <c r="C185" s="89"/>
      <c r="D185" s="114"/>
      <c r="E185" s="114"/>
      <c r="N185" s="2"/>
      <c r="O185" s="1"/>
      <c r="P185" s="1"/>
      <c r="Q185" s="1"/>
    </row>
    <row r="186" spans="1:17" s="116" customFormat="1" x14ac:dyDescent="0.3">
      <c r="A186" s="89"/>
      <c r="B186" s="89"/>
      <c r="C186" s="89"/>
      <c r="D186" s="114"/>
      <c r="E186" s="114"/>
      <c r="N186" s="2"/>
      <c r="O186" s="1"/>
      <c r="P186" s="1"/>
      <c r="Q186" s="1"/>
    </row>
    <row r="187" spans="1:17" s="116" customFormat="1" x14ac:dyDescent="0.3">
      <c r="A187" s="89"/>
      <c r="B187" s="89"/>
      <c r="C187" s="89"/>
      <c r="D187" s="114"/>
      <c r="E187" s="114"/>
      <c r="N187" s="2"/>
      <c r="O187" s="1"/>
      <c r="P187" s="1"/>
      <c r="Q187" s="1"/>
    </row>
    <row r="188" spans="1:17" s="116" customFormat="1" x14ac:dyDescent="0.3">
      <c r="A188" s="89"/>
      <c r="B188" s="89"/>
      <c r="C188" s="89"/>
      <c r="D188" s="114"/>
      <c r="E188" s="114"/>
      <c r="N188" s="2"/>
      <c r="O188" s="1"/>
      <c r="P188" s="1"/>
      <c r="Q188" s="1"/>
    </row>
    <row r="189" spans="1:17" s="116" customFormat="1" x14ac:dyDescent="0.3">
      <c r="A189" s="89"/>
      <c r="B189" s="89"/>
      <c r="C189" s="89"/>
      <c r="D189" s="114"/>
      <c r="E189" s="114"/>
      <c r="N189" s="2"/>
      <c r="O189" s="1"/>
      <c r="P189" s="1"/>
      <c r="Q189" s="1"/>
    </row>
    <row r="190" spans="1:17" s="116" customFormat="1" x14ac:dyDescent="0.3">
      <c r="A190" s="89"/>
      <c r="B190" s="89"/>
      <c r="C190" s="89"/>
      <c r="D190" s="114"/>
      <c r="E190" s="114"/>
      <c r="N190" s="2"/>
      <c r="O190" s="1"/>
      <c r="P190" s="1"/>
      <c r="Q190" s="1"/>
    </row>
    <row r="191" spans="1:17" s="116" customFormat="1" x14ac:dyDescent="0.3">
      <c r="A191" s="89"/>
      <c r="B191" s="89"/>
      <c r="C191" s="89"/>
      <c r="D191" s="114"/>
      <c r="E191" s="114"/>
      <c r="N191" s="2"/>
      <c r="O191" s="1"/>
      <c r="P191" s="1"/>
      <c r="Q191" s="1"/>
    </row>
    <row r="192" spans="1:17" s="116" customFormat="1" x14ac:dyDescent="0.3">
      <c r="A192" s="89"/>
      <c r="B192" s="89"/>
      <c r="C192" s="89"/>
      <c r="D192" s="114"/>
      <c r="E192" s="114"/>
      <c r="N192" s="2"/>
      <c r="O192" s="1"/>
      <c r="P192" s="1"/>
      <c r="Q192" s="1"/>
    </row>
    <row r="193" spans="1:17" s="116" customFormat="1" x14ac:dyDescent="0.3">
      <c r="A193" s="89"/>
      <c r="B193" s="89"/>
      <c r="C193" s="89"/>
      <c r="D193" s="114"/>
      <c r="E193" s="114"/>
      <c r="N193" s="2"/>
      <c r="O193" s="1"/>
      <c r="P193" s="1"/>
      <c r="Q193" s="1"/>
    </row>
    <row r="194" spans="1:17" s="116" customFormat="1" x14ac:dyDescent="0.3">
      <c r="A194" s="89"/>
      <c r="B194" s="89"/>
      <c r="C194" s="89"/>
      <c r="D194" s="114"/>
      <c r="E194" s="114"/>
      <c r="N194" s="2"/>
      <c r="O194" s="1"/>
      <c r="P194" s="1"/>
      <c r="Q194" s="1"/>
    </row>
    <row r="195" spans="1:17" s="116" customFormat="1" x14ac:dyDescent="0.3">
      <c r="A195" s="89"/>
      <c r="B195" s="89"/>
      <c r="C195" s="89"/>
      <c r="D195" s="114"/>
      <c r="E195" s="114"/>
      <c r="N195" s="2"/>
      <c r="O195" s="1"/>
      <c r="P195" s="1"/>
      <c r="Q195" s="1"/>
    </row>
    <row r="196" spans="1:17" s="116" customFormat="1" x14ac:dyDescent="0.3">
      <c r="A196" s="89"/>
      <c r="B196" s="89"/>
      <c r="C196" s="89"/>
      <c r="D196" s="114"/>
      <c r="E196" s="114"/>
      <c r="N196" s="2"/>
      <c r="O196" s="1"/>
      <c r="P196" s="1"/>
      <c r="Q196" s="1"/>
    </row>
    <row r="197" spans="1:17" s="116" customFormat="1" x14ac:dyDescent="0.3">
      <c r="A197" s="89"/>
      <c r="B197" s="89"/>
      <c r="C197" s="89"/>
      <c r="D197" s="114"/>
      <c r="E197" s="114"/>
      <c r="N197" s="2"/>
      <c r="O197" s="1"/>
      <c r="P197" s="1"/>
      <c r="Q197" s="1"/>
    </row>
    <row r="198" spans="1:17" s="116" customFormat="1" x14ac:dyDescent="0.3">
      <c r="A198" s="89"/>
      <c r="B198" s="89"/>
      <c r="C198" s="89"/>
      <c r="D198" s="114"/>
      <c r="E198" s="114"/>
      <c r="N198" s="2"/>
      <c r="O198" s="1"/>
      <c r="P198" s="1"/>
      <c r="Q198" s="1"/>
    </row>
    <row r="199" spans="1:17" s="116" customFormat="1" x14ac:dyDescent="0.3">
      <c r="A199" s="89"/>
      <c r="B199" s="89"/>
      <c r="C199" s="89"/>
      <c r="D199" s="114"/>
      <c r="E199" s="114"/>
      <c r="N199" s="2"/>
      <c r="O199" s="1"/>
      <c r="P199" s="1"/>
      <c r="Q199" s="1"/>
    </row>
    <row r="200" spans="1:17" s="116" customFormat="1" x14ac:dyDescent="0.3">
      <c r="A200" s="89"/>
      <c r="B200" s="89"/>
      <c r="C200" s="89"/>
      <c r="D200" s="114"/>
      <c r="E200" s="114"/>
      <c r="N200" s="2"/>
      <c r="O200" s="1"/>
      <c r="P200" s="1"/>
      <c r="Q200" s="1"/>
    </row>
    <row r="201" spans="1:17" s="116" customFormat="1" x14ac:dyDescent="0.3">
      <c r="A201" s="89"/>
      <c r="B201" s="89"/>
      <c r="C201" s="89"/>
      <c r="D201" s="114"/>
      <c r="E201" s="114"/>
      <c r="N201" s="2"/>
      <c r="O201" s="1"/>
      <c r="P201" s="1"/>
      <c r="Q201" s="1"/>
    </row>
    <row r="202" spans="1:17" s="116" customFormat="1" x14ac:dyDescent="0.3">
      <c r="A202" s="89"/>
      <c r="B202" s="89"/>
      <c r="C202" s="89"/>
      <c r="D202" s="114"/>
      <c r="E202" s="114"/>
      <c r="N202" s="2"/>
      <c r="O202" s="1"/>
      <c r="P202" s="1"/>
      <c r="Q202" s="1"/>
    </row>
    <row r="203" spans="1:17" s="116" customFormat="1" x14ac:dyDescent="0.3">
      <c r="A203" s="89"/>
      <c r="B203" s="89"/>
      <c r="C203" s="89"/>
      <c r="D203" s="114"/>
      <c r="E203" s="114"/>
      <c r="N203" s="2"/>
      <c r="O203" s="1"/>
      <c r="P203" s="1"/>
      <c r="Q203" s="1"/>
    </row>
    <row r="204" spans="1:17" s="116" customFormat="1" x14ac:dyDescent="0.3">
      <c r="A204" s="89"/>
      <c r="B204" s="89"/>
      <c r="C204" s="89"/>
      <c r="D204" s="114"/>
      <c r="E204" s="114"/>
      <c r="N204" s="2"/>
      <c r="O204" s="1"/>
      <c r="P204" s="1"/>
      <c r="Q204" s="1"/>
    </row>
    <row r="205" spans="1:17" s="116" customFormat="1" x14ac:dyDescent="0.3">
      <c r="A205" s="89"/>
      <c r="B205" s="89"/>
      <c r="C205" s="89"/>
      <c r="D205" s="114"/>
      <c r="E205" s="114"/>
      <c r="N205" s="2"/>
      <c r="O205" s="1"/>
      <c r="P205" s="1"/>
      <c r="Q205" s="1"/>
    </row>
    <row r="206" spans="1:17" s="116" customFormat="1" x14ac:dyDescent="0.3">
      <c r="A206" s="89"/>
      <c r="B206" s="89"/>
      <c r="C206" s="89"/>
      <c r="D206" s="114"/>
      <c r="E206" s="114"/>
      <c r="N206" s="2"/>
      <c r="O206" s="1"/>
      <c r="P206" s="1"/>
      <c r="Q206" s="1"/>
    </row>
    <row r="207" spans="1:17" s="116" customFormat="1" x14ac:dyDescent="0.3">
      <c r="A207" s="89"/>
      <c r="B207" s="89"/>
      <c r="C207" s="89"/>
      <c r="D207" s="114"/>
      <c r="E207" s="114"/>
      <c r="N207" s="2"/>
      <c r="O207" s="1"/>
      <c r="P207" s="1"/>
      <c r="Q207" s="1"/>
    </row>
    <row r="208" spans="1:17" s="116" customFormat="1" x14ac:dyDescent="0.3">
      <c r="A208" s="89"/>
      <c r="B208" s="89"/>
      <c r="C208" s="89"/>
      <c r="D208" s="114"/>
      <c r="E208" s="114"/>
      <c r="N208" s="2"/>
      <c r="O208" s="1"/>
      <c r="P208" s="1"/>
      <c r="Q208" s="1"/>
    </row>
    <row r="209" spans="1:17" s="116" customFormat="1" x14ac:dyDescent="0.3">
      <c r="A209" s="89"/>
      <c r="B209" s="89"/>
      <c r="C209" s="89"/>
      <c r="D209" s="114"/>
      <c r="E209" s="114"/>
      <c r="N209" s="2"/>
      <c r="O209" s="1"/>
      <c r="P209" s="1"/>
      <c r="Q209" s="1"/>
    </row>
    <row r="210" spans="1:17" s="116" customFormat="1" x14ac:dyDescent="0.3">
      <c r="A210" s="89"/>
      <c r="B210" s="89"/>
      <c r="C210" s="89"/>
      <c r="D210" s="114"/>
      <c r="E210" s="114"/>
      <c r="N210" s="2"/>
      <c r="O210" s="1"/>
      <c r="P210" s="1"/>
      <c r="Q210" s="1"/>
    </row>
    <row r="211" spans="1:17" s="116" customFormat="1" x14ac:dyDescent="0.3">
      <c r="A211" s="89"/>
      <c r="B211" s="89"/>
      <c r="C211" s="89"/>
      <c r="D211" s="114"/>
      <c r="E211" s="114"/>
      <c r="N211" s="2"/>
      <c r="O211" s="1"/>
      <c r="P211" s="1"/>
      <c r="Q211" s="1"/>
    </row>
    <row r="212" spans="1:17" s="116" customFormat="1" x14ac:dyDescent="0.3">
      <c r="A212" s="89"/>
      <c r="B212" s="89"/>
      <c r="C212" s="89"/>
      <c r="D212" s="114"/>
      <c r="E212" s="114"/>
      <c r="N212" s="2"/>
      <c r="O212" s="1"/>
      <c r="P212" s="1"/>
      <c r="Q212" s="1"/>
    </row>
    <row r="213" spans="1:17" s="116" customFormat="1" x14ac:dyDescent="0.3">
      <c r="A213" s="89"/>
      <c r="B213" s="89"/>
      <c r="C213" s="89"/>
      <c r="D213" s="114"/>
      <c r="E213" s="114"/>
      <c r="N213" s="2"/>
      <c r="O213" s="1"/>
      <c r="P213" s="1"/>
      <c r="Q213" s="1"/>
    </row>
    <row r="214" spans="1:17" s="116" customFormat="1" x14ac:dyDescent="0.3">
      <c r="A214" s="89"/>
      <c r="B214" s="89"/>
      <c r="C214" s="89"/>
      <c r="D214" s="114"/>
      <c r="E214" s="114"/>
      <c r="N214" s="2"/>
      <c r="O214" s="1"/>
      <c r="P214" s="1"/>
      <c r="Q214" s="1"/>
    </row>
    <row r="215" spans="1:17" s="116" customFormat="1" x14ac:dyDescent="0.3">
      <c r="A215" s="89"/>
      <c r="B215" s="89"/>
      <c r="C215" s="89"/>
      <c r="D215" s="114"/>
      <c r="E215" s="114"/>
      <c r="N215" s="2"/>
      <c r="O215" s="1"/>
      <c r="P215" s="1"/>
      <c r="Q215" s="1"/>
    </row>
    <row r="216" spans="1:17" s="116" customFormat="1" x14ac:dyDescent="0.3">
      <c r="A216" s="89"/>
      <c r="B216" s="89"/>
      <c r="C216" s="89"/>
      <c r="D216" s="114"/>
      <c r="E216" s="114"/>
      <c r="N216" s="2"/>
      <c r="O216" s="1"/>
      <c r="P216" s="1"/>
      <c r="Q216" s="1"/>
    </row>
    <row r="217" spans="1:17" s="116" customFormat="1" x14ac:dyDescent="0.3">
      <c r="A217" s="89"/>
      <c r="B217" s="89"/>
      <c r="C217" s="89"/>
      <c r="D217" s="114"/>
      <c r="E217" s="114"/>
      <c r="N217" s="2"/>
      <c r="O217" s="1"/>
      <c r="P217" s="1"/>
      <c r="Q217" s="1"/>
    </row>
    <row r="218" spans="1:17" s="116" customFormat="1" x14ac:dyDescent="0.3">
      <c r="A218" s="89"/>
      <c r="B218" s="89"/>
      <c r="C218" s="89"/>
      <c r="D218" s="114"/>
      <c r="E218" s="114"/>
      <c r="N218" s="2"/>
      <c r="O218" s="1"/>
      <c r="P218" s="1"/>
      <c r="Q218" s="1"/>
    </row>
    <row r="219" spans="1:17" s="116" customFormat="1" x14ac:dyDescent="0.3">
      <c r="A219" s="89"/>
      <c r="B219" s="89"/>
      <c r="C219" s="89"/>
      <c r="D219" s="114"/>
      <c r="E219" s="114"/>
      <c r="N219" s="2"/>
      <c r="O219" s="1"/>
      <c r="P219" s="1"/>
      <c r="Q219" s="1"/>
    </row>
    <row r="220" spans="1:17" s="116" customFormat="1" x14ac:dyDescent="0.3">
      <c r="A220" s="89"/>
      <c r="B220" s="89"/>
      <c r="C220" s="89"/>
      <c r="D220" s="114"/>
      <c r="E220" s="114"/>
      <c r="N220" s="2"/>
      <c r="O220" s="1"/>
      <c r="P220" s="1"/>
      <c r="Q220" s="1"/>
    </row>
    <row r="221" spans="1:17" s="116" customFormat="1" x14ac:dyDescent="0.3">
      <c r="A221" s="89"/>
      <c r="B221" s="89"/>
      <c r="C221" s="89"/>
      <c r="D221" s="114"/>
      <c r="E221" s="114"/>
      <c r="N221" s="2"/>
      <c r="O221" s="1"/>
      <c r="P221" s="1"/>
      <c r="Q221" s="1"/>
    </row>
    <row r="222" spans="1:17" s="116" customFormat="1" x14ac:dyDescent="0.3">
      <c r="A222" s="89"/>
      <c r="B222" s="89"/>
      <c r="C222" s="89"/>
      <c r="D222" s="114"/>
      <c r="E222" s="114"/>
      <c r="N222" s="2"/>
      <c r="O222" s="1"/>
      <c r="P222" s="1"/>
      <c r="Q222" s="1"/>
    </row>
    <row r="223" spans="1:17" s="116" customFormat="1" x14ac:dyDescent="0.3">
      <c r="A223" s="89"/>
      <c r="B223" s="89"/>
      <c r="C223" s="89"/>
      <c r="D223" s="114"/>
      <c r="E223" s="114"/>
      <c r="N223" s="2"/>
      <c r="O223" s="1"/>
      <c r="P223" s="1"/>
      <c r="Q223" s="1"/>
    </row>
    <row r="224" spans="1:17" s="116" customFormat="1" x14ac:dyDescent="0.3">
      <c r="A224" s="89"/>
      <c r="B224" s="89"/>
      <c r="C224" s="89"/>
      <c r="D224" s="114"/>
      <c r="E224" s="114"/>
      <c r="N224" s="2"/>
      <c r="O224" s="1"/>
      <c r="P224" s="1"/>
      <c r="Q224" s="1"/>
    </row>
    <row r="225" spans="1:17" s="116" customFormat="1" x14ac:dyDescent="0.3">
      <c r="A225" s="89"/>
      <c r="B225" s="89"/>
      <c r="C225" s="89"/>
      <c r="D225" s="114"/>
      <c r="E225" s="114"/>
      <c r="N225" s="2"/>
      <c r="O225" s="1"/>
      <c r="P225" s="1"/>
      <c r="Q225" s="1"/>
    </row>
    <row r="226" spans="1:17" s="116" customFormat="1" x14ac:dyDescent="0.3">
      <c r="A226" s="89"/>
      <c r="B226" s="89"/>
      <c r="C226" s="89"/>
      <c r="D226" s="114"/>
      <c r="E226" s="114"/>
      <c r="N226" s="2"/>
      <c r="O226" s="1"/>
      <c r="P226" s="1"/>
      <c r="Q226" s="1"/>
    </row>
    <row r="227" spans="1:17" s="116" customFormat="1" x14ac:dyDescent="0.3">
      <c r="A227" s="89"/>
      <c r="B227" s="89"/>
      <c r="C227" s="89"/>
      <c r="D227" s="114"/>
      <c r="E227" s="114"/>
      <c r="N227" s="2"/>
      <c r="O227" s="1"/>
      <c r="P227" s="1"/>
      <c r="Q227" s="1"/>
    </row>
    <row r="228" spans="1:17" s="116" customFormat="1" x14ac:dyDescent="0.3">
      <c r="A228" s="89"/>
      <c r="B228" s="89"/>
      <c r="C228" s="89"/>
      <c r="D228" s="114"/>
      <c r="E228" s="114"/>
      <c r="N228" s="2"/>
      <c r="O228" s="1"/>
      <c r="P228" s="1"/>
      <c r="Q228" s="1"/>
    </row>
    <row r="229" spans="1:17" s="116" customFormat="1" x14ac:dyDescent="0.3">
      <c r="A229" s="89"/>
      <c r="B229" s="89"/>
      <c r="C229" s="89"/>
      <c r="D229" s="114"/>
      <c r="E229" s="114"/>
      <c r="N229" s="2"/>
      <c r="O229" s="1"/>
      <c r="P229" s="1"/>
      <c r="Q229" s="1"/>
    </row>
    <row r="230" spans="1:17" s="116" customFormat="1" x14ac:dyDescent="0.3">
      <c r="A230" s="89"/>
      <c r="B230" s="89"/>
      <c r="C230" s="89"/>
      <c r="D230" s="114"/>
      <c r="E230" s="114"/>
      <c r="N230" s="2"/>
      <c r="O230" s="1"/>
      <c r="P230" s="1"/>
      <c r="Q230" s="1"/>
    </row>
    <row r="231" spans="1:17" s="116" customFormat="1" x14ac:dyDescent="0.3">
      <c r="A231" s="89"/>
      <c r="B231" s="89"/>
      <c r="C231" s="89"/>
      <c r="D231" s="114"/>
      <c r="E231" s="114"/>
      <c r="N231" s="2"/>
      <c r="O231" s="1"/>
      <c r="P231" s="1"/>
      <c r="Q231" s="1"/>
    </row>
    <row r="232" spans="1:17" s="116" customFormat="1" x14ac:dyDescent="0.3">
      <c r="A232" s="89"/>
      <c r="B232" s="89"/>
      <c r="C232" s="89"/>
      <c r="D232" s="114"/>
      <c r="E232" s="114"/>
      <c r="N232" s="2"/>
      <c r="O232" s="1"/>
      <c r="P232" s="1"/>
      <c r="Q232" s="1"/>
    </row>
    <row r="233" spans="1:17" s="116" customFormat="1" x14ac:dyDescent="0.3">
      <c r="A233" s="89"/>
      <c r="B233" s="89"/>
      <c r="C233" s="89"/>
      <c r="D233" s="114"/>
      <c r="E233" s="114"/>
      <c r="N233" s="2"/>
      <c r="O233" s="1"/>
      <c r="P233" s="1"/>
      <c r="Q233" s="1"/>
    </row>
    <row r="234" spans="1:17" s="116" customFormat="1" x14ac:dyDescent="0.3">
      <c r="A234" s="89"/>
      <c r="B234" s="89"/>
      <c r="C234" s="89"/>
      <c r="D234" s="114"/>
      <c r="E234" s="114"/>
      <c r="N234" s="2"/>
      <c r="O234" s="1"/>
      <c r="P234" s="1"/>
      <c r="Q234" s="1"/>
    </row>
    <row r="235" spans="1:17" s="116" customFormat="1" x14ac:dyDescent="0.3">
      <c r="A235" s="89"/>
      <c r="B235" s="89"/>
      <c r="C235" s="89"/>
      <c r="D235" s="114"/>
      <c r="E235" s="114"/>
      <c r="N235" s="2"/>
      <c r="O235" s="1"/>
      <c r="P235" s="1"/>
      <c r="Q235" s="1"/>
    </row>
    <row r="236" spans="1:17" s="116" customFormat="1" x14ac:dyDescent="0.3">
      <c r="A236" s="89"/>
      <c r="B236" s="89"/>
      <c r="C236" s="89"/>
      <c r="D236" s="114"/>
      <c r="E236" s="114"/>
      <c r="N236" s="2"/>
      <c r="O236" s="1"/>
      <c r="P236" s="1"/>
      <c r="Q236" s="1"/>
    </row>
    <row r="237" spans="1:17" s="116" customFormat="1" x14ac:dyDescent="0.3">
      <c r="A237" s="89"/>
      <c r="B237" s="89"/>
      <c r="C237" s="89"/>
      <c r="D237" s="114"/>
      <c r="E237" s="114"/>
      <c r="N237" s="2"/>
      <c r="O237" s="1"/>
      <c r="P237" s="1"/>
      <c r="Q237" s="1"/>
    </row>
    <row r="238" spans="1:17" s="116" customFormat="1" x14ac:dyDescent="0.3">
      <c r="A238" s="89"/>
      <c r="B238" s="89"/>
      <c r="C238" s="89"/>
      <c r="D238" s="114"/>
      <c r="E238" s="114"/>
      <c r="N238" s="2"/>
      <c r="O238" s="1"/>
      <c r="P238" s="1"/>
      <c r="Q238" s="1"/>
    </row>
    <row r="239" spans="1:17" s="116" customFormat="1" x14ac:dyDescent="0.3">
      <c r="A239" s="89"/>
      <c r="B239" s="89"/>
      <c r="C239" s="89"/>
      <c r="D239" s="114"/>
      <c r="E239" s="114"/>
      <c r="N239" s="2"/>
      <c r="O239" s="1"/>
      <c r="P239" s="1"/>
      <c r="Q239" s="1"/>
    </row>
    <row r="240" spans="1:17" s="116" customFormat="1" x14ac:dyDescent="0.3">
      <c r="A240" s="89"/>
      <c r="B240" s="89"/>
      <c r="C240" s="89"/>
      <c r="D240" s="114"/>
      <c r="E240" s="114"/>
      <c r="N240" s="2"/>
      <c r="O240" s="1"/>
      <c r="P240" s="1"/>
      <c r="Q240" s="1"/>
    </row>
    <row r="241" spans="1:17" s="116" customFormat="1" x14ac:dyDescent="0.3">
      <c r="A241" s="89"/>
      <c r="B241" s="89"/>
      <c r="C241" s="89"/>
      <c r="D241" s="114"/>
      <c r="E241" s="114"/>
      <c r="N241" s="2"/>
      <c r="O241" s="1"/>
      <c r="P241" s="1"/>
      <c r="Q241" s="1"/>
    </row>
    <row r="242" spans="1:17" s="116" customFormat="1" x14ac:dyDescent="0.3">
      <c r="A242" s="89"/>
      <c r="B242" s="89"/>
      <c r="C242" s="89"/>
      <c r="D242" s="114"/>
      <c r="E242" s="114"/>
      <c r="N242" s="2"/>
      <c r="O242" s="1"/>
      <c r="P242" s="1"/>
      <c r="Q242" s="1"/>
    </row>
    <row r="243" spans="1:17" s="116" customFormat="1" x14ac:dyDescent="0.3">
      <c r="A243" s="89"/>
      <c r="B243" s="89"/>
      <c r="C243" s="89"/>
      <c r="D243" s="114"/>
      <c r="E243" s="114"/>
      <c r="N243" s="2"/>
      <c r="O243" s="1"/>
      <c r="P243" s="1"/>
      <c r="Q243" s="1"/>
    </row>
    <row r="244" spans="1:17" s="116" customFormat="1" x14ac:dyDescent="0.3">
      <c r="A244" s="89"/>
      <c r="B244" s="89"/>
      <c r="C244" s="89"/>
      <c r="D244" s="114"/>
      <c r="E244" s="114"/>
      <c r="N244" s="2"/>
      <c r="O244" s="1"/>
      <c r="P244" s="1"/>
      <c r="Q244" s="1"/>
    </row>
    <row r="245" spans="1:17" s="116" customFormat="1" x14ac:dyDescent="0.3">
      <c r="A245" s="89"/>
      <c r="B245" s="89"/>
      <c r="C245" s="89"/>
      <c r="D245" s="114"/>
      <c r="E245" s="114"/>
      <c r="N245" s="2"/>
      <c r="O245" s="1"/>
      <c r="P245" s="1"/>
      <c r="Q245" s="1"/>
    </row>
    <row r="246" spans="1:17" s="116" customFormat="1" x14ac:dyDescent="0.3">
      <c r="A246" s="89"/>
      <c r="B246" s="89"/>
      <c r="C246" s="89"/>
      <c r="D246" s="114"/>
      <c r="E246" s="114"/>
      <c r="N246" s="2"/>
      <c r="O246" s="1"/>
      <c r="P246" s="1"/>
      <c r="Q246" s="1"/>
    </row>
    <row r="247" spans="1:17" s="116" customFormat="1" x14ac:dyDescent="0.3">
      <c r="A247" s="89"/>
      <c r="B247" s="89"/>
      <c r="C247" s="89"/>
      <c r="D247" s="114"/>
      <c r="E247" s="114"/>
      <c r="N247" s="2"/>
      <c r="O247" s="1"/>
      <c r="P247" s="1"/>
      <c r="Q247" s="1"/>
    </row>
    <row r="248" spans="1:17" s="116" customFormat="1" x14ac:dyDescent="0.3">
      <c r="A248" s="89"/>
      <c r="B248" s="89"/>
      <c r="C248" s="89"/>
      <c r="D248" s="114"/>
      <c r="E248" s="114"/>
      <c r="N248" s="2"/>
      <c r="O248" s="1"/>
      <c r="P248" s="1"/>
      <c r="Q248" s="1"/>
    </row>
    <row r="249" spans="1:17" s="116" customFormat="1" x14ac:dyDescent="0.3">
      <c r="A249" s="89"/>
      <c r="B249" s="89"/>
      <c r="C249" s="89"/>
      <c r="D249" s="114"/>
      <c r="E249" s="114"/>
      <c r="N249" s="2"/>
      <c r="O249" s="1"/>
      <c r="P249" s="1"/>
      <c r="Q249" s="1"/>
    </row>
    <row r="250" spans="1:17" s="116" customFormat="1" x14ac:dyDescent="0.3">
      <c r="A250" s="89"/>
      <c r="B250" s="89"/>
      <c r="C250" s="89"/>
      <c r="D250" s="114"/>
      <c r="E250" s="114"/>
      <c r="N250" s="2"/>
      <c r="O250" s="1"/>
      <c r="P250" s="1"/>
      <c r="Q250" s="1"/>
    </row>
    <row r="251" spans="1:17" s="116" customFormat="1" x14ac:dyDescent="0.3">
      <c r="A251" s="89"/>
      <c r="B251" s="89"/>
      <c r="C251" s="89"/>
      <c r="D251" s="114"/>
      <c r="E251" s="114"/>
      <c r="N251" s="2"/>
      <c r="O251" s="1"/>
      <c r="P251" s="1"/>
      <c r="Q251" s="1"/>
    </row>
    <row r="252" spans="1:17" s="116" customFormat="1" x14ac:dyDescent="0.3">
      <c r="A252" s="89"/>
      <c r="B252" s="89"/>
      <c r="C252" s="89"/>
      <c r="D252" s="114"/>
      <c r="E252" s="114"/>
      <c r="N252" s="2"/>
      <c r="O252" s="1"/>
      <c r="P252" s="1"/>
      <c r="Q252" s="1"/>
    </row>
    <row r="253" spans="1:17" s="116" customFormat="1" x14ac:dyDescent="0.3">
      <c r="A253" s="89"/>
      <c r="B253" s="89"/>
      <c r="C253" s="89"/>
      <c r="D253" s="114"/>
      <c r="E253" s="114"/>
      <c r="N253" s="2"/>
      <c r="O253" s="1"/>
      <c r="P253" s="1"/>
      <c r="Q253" s="1"/>
    </row>
    <row r="254" spans="1:17" s="116" customFormat="1" x14ac:dyDescent="0.3">
      <c r="A254" s="89"/>
      <c r="B254" s="89"/>
      <c r="C254" s="89"/>
      <c r="D254" s="114"/>
      <c r="E254" s="114"/>
      <c r="N254" s="2"/>
      <c r="O254" s="1"/>
      <c r="P254" s="1"/>
      <c r="Q254" s="1"/>
    </row>
    <row r="255" spans="1:17" s="116" customFormat="1" x14ac:dyDescent="0.3">
      <c r="A255" s="89"/>
      <c r="B255" s="89"/>
      <c r="C255" s="89"/>
      <c r="D255" s="114"/>
      <c r="E255" s="114"/>
      <c r="N255" s="2"/>
      <c r="O255" s="1"/>
      <c r="P255" s="1"/>
      <c r="Q255" s="1"/>
    </row>
    <row r="256" spans="1:17" s="116" customFormat="1" x14ac:dyDescent="0.3">
      <c r="A256" s="89"/>
      <c r="B256" s="89"/>
      <c r="C256" s="89"/>
      <c r="D256" s="114"/>
      <c r="E256" s="114"/>
      <c r="N256" s="2"/>
      <c r="O256" s="1"/>
      <c r="P256" s="1"/>
      <c r="Q256" s="1"/>
    </row>
    <row r="257" spans="1:17" s="116" customFormat="1" x14ac:dyDescent="0.3">
      <c r="A257" s="89"/>
      <c r="B257" s="89"/>
      <c r="C257" s="89"/>
      <c r="D257" s="114"/>
      <c r="E257" s="114"/>
      <c r="N257" s="2"/>
      <c r="O257" s="1"/>
      <c r="P257" s="1"/>
      <c r="Q257" s="1"/>
    </row>
    <row r="258" spans="1:17" s="116" customFormat="1" x14ac:dyDescent="0.3">
      <c r="A258" s="89"/>
      <c r="B258" s="89"/>
      <c r="C258" s="89"/>
      <c r="D258" s="114"/>
      <c r="E258" s="114"/>
      <c r="N258" s="2"/>
      <c r="O258" s="1"/>
      <c r="P258" s="1"/>
      <c r="Q258" s="1"/>
    </row>
    <row r="259" spans="1:17" s="116" customFormat="1" x14ac:dyDescent="0.3">
      <c r="A259" s="89"/>
      <c r="B259" s="89"/>
      <c r="C259" s="89"/>
      <c r="D259" s="114"/>
      <c r="E259" s="114"/>
      <c r="N259" s="2"/>
      <c r="O259" s="1"/>
      <c r="P259" s="1"/>
      <c r="Q259" s="1"/>
    </row>
    <row r="260" spans="1:17" s="116" customFormat="1" x14ac:dyDescent="0.3">
      <c r="A260" s="89"/>
      <c r="B260" s="89"/>
      <c r="C260" s="89"/>
      <c r="D260" s="114"/>
      <c r="E260" s="114"/>
      <c r="N260" s="2"/>
      <c r="O260" s="1"/>
      <c r="P260" s="1"/>
      <c r="Q260" s="1"/>
    </row>
    <row r="261" spans="1:17" s="116" customFormat="1" x14ac:dyDescent="0.3">
      <c r="A261" s="89"/>
      <c r="B261" s="89"/>
      <c r="C261" s="89"/>
      <c r="D261" s="114"/>
      <c r="E261" s="114"/>
      <c r="N261" s="2"/>
      <c r="O261" s="1"/>
      <c r="P261" s="1"/>
      <c r="Q261" s="1"/>
    </row>
    <row r="262" spans="1:17" s="116" customFormat="1" x14ac:dyDescent="0.3">
      <c r="A262" s="89"/>
      <c r="B262" s="89"/>
      <c r="C262" s="89"/>
      <c r="D262" s="114"/>
      <c r="E262" s="114"/>
      <c r="N262" s="2"/>
      <c r="O262" s="1"/>
      <c r="P262" s="1"/>
      <c r="Q262" s="1"/>
    </row>
    <row r="263" spans="1:17" s="116" customFormat="1" x14ac:dyDescent="0.3">
      <c r="A263" s="89"/>
      <c r="B263" s="89"/>
      <c r="C263" s="89"/>
      <c r="D263" s="114"/>
      <c r="E263" s="114"/>
      <c r="N263" s="2"/>
      <c r="O263" s="1"/>
      <c r="P263" s="1"/>
      <c r="Q263" s="1"/>
    </row>
    <row r="264" spans="1:17" s="116" customFormat="1" x14ac:dyDescent="0.3">
      <c r="A264" s="89"/>
      <c r="B264" s="89"/>
      <c r="C264" s="89"/>
      <c r="D264" s="114"/>
      <c r="E264" s="114"/>
      <c r="N264" s="2"/>
      <c r="O264" s="1"/>
      <c r="P264" s="1"/>
      <c r="Q264" s="1"/>
    </row>
    <row r="265" spans="1:17" s="116" customFormat="1" x14ac:dyDescent="0.3">
      <c r="A265" s="89"/>
      <c r="B265" s="89"/>
      <c r="C265" s="89"/>
      <c r="D265" s="114"/>
      <c r="E265" s="114"/>
      <c r="N265" s="2"/>
      <c r="O265" s="1"/>
      <c r="P265" s="1"/>
      <c r="Q265" s="1"/>
    </row>
    <row r="266" spans="1:17" s="116" customFormat="1" x14ac:dyDescent="0.3">
      <c r="A266" s="89"/>
      <c r="B266" s="89"/>
      <c r="C266" s="89"/>
      <c r="D266" s="114"/>
      <c r="E266" s="114"/>
      <c r="N266" s="2"/>
      <c r="O266" s="1"/>
      <c r="P266" s="1"/>
      <c r="Q266" s="1"/>
    </row>
    <row r="267" spans="1:17" s="116" customFormat="1" x14ac:dyDescent="0.3">
      <c r="A267" s="89"/>
      <c r="B267" s="89"/>
      <c r="C267" s="89"/>
      <c r="D267" s="114"/>
      <c r="E267" s="114"/>
      <c r="N267" s="2"/>
      <c r="O267" s="1"/>
      <c r="P267" s="1"/>
      <c r="Q267" s="1"/>
    </row>
    <row r="268" spans="1:17" s="116" customFormat="1" x14ac:dyDescent="0.3">
      <c r="A268" s="89"/>
      <c r="B268" s="89"/>
      <c r="C268" s="89"/>
      <c r="D268" s="114"/>
      <c r="E268" s="114"/>
      <c r="N268" s="2"/>
      <c r="O268" s="1"/>
      <c r="P268" s="1"/>
      <c r="Q268" s="1"/>
    </row>
    <row r="269" spans="1:17" s="116" customFormat="1" x14ac:dyDescent="0.3">
      <c r="A269" s="89"/>
      <c r="B269" s="89"/>
      <c r="C269" s="89"/>
      <c r="D269" s="114"/>
      <c r="E269" s="114"/>
      <c r="N269" s="2"/>
      <c r="O269" s="1"/>
      <c r="P269" s="1"/>
      <c r="Q269" s="1"/>
    </row>
    <row r="270" spans="1:17" s="116" customFormat="1" x14ac:dyDescent="0.3">
      <c r="A270" s="89"/>
      <c r="B270" s="89"/>
      <c r="C270" s="89"/>
      <c r="D270" s="114"/>
      <c r="E270" s="114"/>
      <c r="N270" s="2"/>
      <c r="O270" s="1"/>
      <c r="P270" s="1"/>
      <c r="Q270" s="1"/>
    </row>
  </sheetData>
  <mergeCells count="2">
    <mergeCell ref="A1:M1"/>
    <mergeCell ref="A19:D1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2"/>
  <sheetViews>
    <sheetView zoomScale="115" zoomScaleNormal="115" workbookViewId="0">
      <selection activeCell="D5" sqref="D5"/>
    </sheetView>
  </sheetViews>
  <sheetFormatPr defaultRowHeight="16.5" x14ac:dyDescent="0.3"/>
  <cols>
    <col min="1" max="1" width="9.140625" style="12"/>
    <col min="2" max="2" width="17.5703125" style="3" customWidth="1"/>
    <col min="3" max="3" width="13.7109375" style="3" customWidth="1"/>
    <col min="4" max="4" width="10.42578125" style="3" customWidth="1"/>
    <col min="5" max="6" width="9.140625" style="3"/>
    <col min="7" max="7" width="19.28515625" style="3" customWidth="1"/>
    <col min="8" max="8" width="21" style="3" customWidth="1"/>
    <col min="9" max="9" width="16.5703125" style="1" customWidth="1"/>
    <col min="10" max="10" width="19.42578125" style="1" customWidth="1"/>
    <col min="11" max="16384" width="9.140625" style="1"/>
  </cols>
  <sheetData>
    <row r="1" spans="1:12" x14ac:dyDescent="0.3">
      <c r="A1" s="40" t="s">
        <v>12</v>
      </c>
      <c r="B1" s="40" t="s">
        <v>32</v>
      </c>
      <c r="C1" s="40"/>
      <c r="D1" s="40" t="s">
        <v>5</v>
      </c>
      <c r="E1" s="40" t="s">
        <v>6</v>
      </c>
      <c r="F1" s="40" t="s">
        <v>7</v>
      </c>
      <c r="G1" s="40" t="s">
        <v>8</v>
      </c>
      <c r="H1" s="40" t="s">
        <v>9</v>
      </c>
      <c r="I1" s="27" t="s">
        <v>27</v>
      </c>
      <c r="J1" s="27" t="s">
        <v>57</v>
      </c>
      <c r="K1" s="131"/>
      <c r="L1" s="2"/>
    </row>
    <row r="2" spans="1:12" s="47" customFormat="1" ht="49.5" customHeight="1" x14ac:dyDescent="0.25">
      <c r="A2" s="49">
        <v>1</v>
      </c>
      <c r="B2" s="49" t="s">
        <v>61</v>
      </c>
      <c r="C2" s="132" t="s">
        <v>56</v>
      </c>
      <c r="D2" s="49">
        <f>16+16+56</f>
        <v>88</v>
      </c>
      <c r="E2" s="50">
        <f>'Shiv Vaibhav(Approved) (Sale)'!G91</f>
        <v>48336</v>
      </c>
      <c r="F2" s="50">
        <f>'Shiv Vaibhav(Approved) (Sale)'!H91</f>
        <v>53169.600000000035</v>
      </c>
      <c r="G2" s="48">
        <f>'Shiv Vaibhav(Approved) (Sale)'!J91</f>
        <v>1137724800</v>
      </c>
      <c r="H2" s="48">
        <f>'Shiv Vaibhav(Approved) (Sale)'!K91</f>
        <v>1205988288</v>
      </c>
      <c r="I2" s="48">
        <f>'Shiv Vaibhav(Approved) (Sale)'!L91</f>
        <v>910179840</v>
      </c>
      <c r="J2" s="48">
        <f>'Shiv Vaibhav(Approved) (Sale)'!N91</f>
        <v>159508800</v>
      </c>
      <c r="K2" s="133"/>
      <c r="L2" s="46"/>
    </row>
    <row r="3" spans="1:12" ht="46.5" customHeight="1" x14ac:dyDescent="0.3">
      <c r="A3" s="49">
        <v>2</v>
      </c>
      <c r="B3" s="49" t="s">
        <v>62</v>
      </c>
      <c r="C3" s="132" t="s">
        <v>58</v>
      </c>
      <c r="D3" s="49">
        <v>40</v>
      </c>
      <c r="E3" s="50">
        <f>'Shiv Vaibhav(Approved) (Rehab)'!G43</f>
        <v>27760</v>
      </c>
      <c r="F3" s="50">
        <f>'Shiv Vaibhav(Approved) (Rehab)'!H43</f>
        <v>30536.000000000022</v>
      </c>
      <c r="G3" s="48">
        <f>'Shiv Vaibhav(Approved)'!J132</f>
        <v>0</v>
      </c>
      <c r="H3" s="48">
        <f>'Shiv Vaibhav(Approved)'!K132</f>
        <v>0</v>
      </c>
      <c r="I3" s="48">
        <f>'Shiv Vaibhav(Approved)'!L132</f>
        <v>0</v>
      </c>
      <c r="J3" s="48">
        <f>'Shiv Vaibhav(Approved) (Rehab)'!N43</f>
        <v>91608000.000000015</v>
      </c>
      <c r="K3" s="131"/>
      <c r="L3" s="2"/>
    </row>
    <row r="4" spans="1:12" ht="57.75" customHeight="1" x14ac:dyDescent="0.3">
      <c r="A4" s="49">
        <v>3</v>
      </c>
      <c r="B4" s="49" t="s">
        <v>60</v>
      </c>
      <c r="C4" s="132" t="s">
        <v>59</v>
      </c>
      <c r="D4" s="49">
        <v>16</v>
      </c>
      <c r="E4" s="50">
        <f>'Shiv Vaibhav (Proposed Inve)'!E19</f>
        <v>9610</v>
      </c>
      <c r="F4" s="50">
        <f>'Shiv Vaibhav (Proposed Inve)'!F19</f>
        <v>10571.000000000002</v>
      </c>
      <c r="G4" s="48">
        <f>'Shiv Vaibhav (Proposed Inve)'!H19</f>
        <v>231793200</v>
      </c>
      <c r="H4" s="48">
        <f>'Shiv Vaibhav (Proposed Inve)'!I19</f>
        <v>245700792</v>
      </c>
      <c r="I4" s="48">
        <f>'Shiv Vaibhav (Proposed Inve)'!J19</f>
        <v>185434560</v>
      </c>
      <c r="J4" s="48">
        <f>'Shiv Vaibhav (Proposed Inve)'!L19</f>
        <v>31713000.000000004</v>
      </c>
      <c r="K4" s="131"/>
      <c r="L4" s="2"/>
    </row>
    <row r="5" spans="1:12" x14ac:dyDescent="0.3">
      <c r="A5" s="62" t="s">
        <v>24</v>
      </c>
      <c r="B5" s="63"/>
      <c r="C5" s="64"/>
      <c r="D5" s="49">
        <f t="shared" ref="D5:J5" si="0">SUM(D2:D4)</f>
        <v>144</v>
      </c>
      <c r="E5" s="50">
        <f t="shared" si="0"/>
        <v>85706</v>
      </c>
      <c r="F5" s="50">
        <f t="shared" si="0"/>
        <v>94276.600000000064</v>
      </c>
      <c r="G5" s="48">
        <f t="shared" si="0"/>
        <v>1369518000</v>
      </c>
      <c r="H5" s="48">
        <f t="shared" si="0"/>
        <v>1451689080</v>
      </c>
      <c r="I5" s="48">
        <f t="shared" si="0"/>
        <v>1095614400</v>
      </c>
      <c r="J5" s="134">
        <f t="shared" si="0"/>
        <v>282829800</v>
      </c>
      <c r="K5" s="131"/>
      <c r="L5" s="2"/>
    </row>
    <row r="6" spans="1:12" x14ac:dyDescent="0.3">
      <c r="A6" s="13"/>
      <c r="B6" s="13"/>
      <c r="C6" s="13"/>
      <c r="D6" s="13"/>
      <c r="E6" s="13"/>
      <c r="F6" s="13"/>
      <c r="G6" s="13"/>
      <c r="H6" s="13"/>
      <c r="I6" s="131"/>
      <c r="J6" s="131"/>
      <c r="K6" s="131"/>
    </row>
    <row r="7" spans="1:12" x14ac:dyDescent="0.3">
      <c r="A7" s="13"/>
      <c r="B7" s="13"/>
      <c r="C7" s="13"/>
      <c r="D7" s="13"/>
      <c r="E7" s="13"/>
      <c r="F7" s="13"/>
      <c r="G7" s="13"/>
      <c r="H7" s="13"/>
      <c r="I7" s="131"/>
      <c r="J7" s="135">
        <f>F5*3000</f>
        <v>282829800.00000018</v>
      </c>
      <c r="K7" s="131"/>
    </row>
    <row r="8" spans="1:12" x14ac:dyDescent="0.3">
      <c r="A8" s="13"/>
      <c r="B8" s="13"/>
      <c r="C8" s="13"/>
      <c r="D8" s="13"/>
      <c r="E8" s="13"/>
      <c r="F8" s="13"/>
      <c r="G8" s="13"/>
      <c r="H8" s="13"/>
      <c r="I8" s="131"/>
      <c r="J8" s="131"/>
      <c r="K8" s="131"/>
    </row>
    <row r="9" spans="1:12" x14ac:dyDescent="0.3">
      <c r="A9" s="129"/>
      <c r="B9" s="129"/>
      <c r="C9" s="129"/>
      <c r="D9" s="129"/>
      <c r="E9" s="129"/>
      <c r="F9" s="129"/>
      <c r="G9" s="129"/>
      <c r="H9" s="129"/>
      <c r="I9" s="128"/>
      <c r="J9" s="128"/>
      <c r="K9" s="128"/>
    </row>
    <row r="10" spans="1:12" x14ac:dyDescent="0.3">
      <c r="A10" s="129"/>
      <c r="B10" s="129"/>
      <c r="C10" s="129"/>
      <c r="D10" s="129"/>
      <c r="E10" s="129"/>
      <c r="F10" s="129"/>
      <c r="G10" s="129"/>
      <c r="H10" s="129"/>
      <c r="I10" s="128"/>
      <c r="J10" s="128"/>
      <c r="K10" s="128"/>
    </row>
    <row r="11" spans="1:12" x14ac:dyDescent="0.3">
      <c r="A11" s="129"/>
      <c r="B11" s="129"/>
      <c r="C11" s="129"/>
      <c r="D11" s="129"/>
      <c r="E11" s="129"/>
      <c r="F11" s="129"/>
      <c r="G11" s="129"/>
      <c r="H11" s="129"/>
      <c r="I11" s="128"/>
      <c r="J11" s="128"/>
      <c r="K11" s="128"/>
    </row>
    <row r="12" spans="1:12" x14ac:dyDescent="0.3">
      <c r="A12" s="129"/>
      <c r="B12" s="129"/>
      <c r="C12" s="129"/>
      <c r="D12" s="129"/>
      <c r="E12" s="129"/>
      <c r="F12" s="129"/>
      <c r="G12" s="129"/>
      <c r="H12" s="129"/>
      <c r="I12" s="128"/>
      <c r="J12" s="128"/>
      <c r="K12" s="128"/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W60"/>
  <sheetViews>
    <sheetView topLeftCell="A12" zoomScale="145" zoomScaleNormal="145" workbookViewId="0">
      <selection activeCell="F16" sqref="F16"/>
    </sheetView>
  </sheetViews>
  <sheetFormatPr defaultRowHeight="16.5" x14ac:dyDescent="0.3"/>
  <cols>
    <col min="1" max="3" width="9.140625" style="1"/>
    <col min="4" max="4" width="15.7109375" style="1" customWidth="1"/>
    <col min="5" max="7" width="9.140625" style="1"/>
    <col min="8" max="8" width="8.140625" style="1" customWidth="1"/>
    <col min="9" max="9" width="13.7109375" style="1" customWidth="1"/>
    <col min="10" max="10" width="9.140625" style="1"/>
    <col min="11" max="11" width="6.42578125" style="1" bestFit="1" customWidth="1"/>
    <col min="12" max="12" width="6.140625" style="1" customWidth="1"/>
    <col min="13" max="14" width="9.140625" style="1"/>
    <col min="15" max="15" width="7.42578125" style="1" customWidth="1"/>
    <col min="16" max="16" width="10.42578125" style="1" bestFit="1" customWidth="1"/>
    <col min="17" max="17" width="9.42578125" style="1" bestFit="1" customWidth="1"/>
    <col min="18" max="16384" width="9.140625" style="1"/>
  </cols>
  <sheetData>
    <row r="2" spans="3:23" x14ac:dyDescent="0.3">
      <c r="O2" s="28"/>
    </row>
    <row r="3" spans="3:23" ht="20.25" x14ac:dyDescent="0.3">
      <c r="D3" s="29"/>
      <c r="P3" s="28"/>
      <c r="Q3" s="28"/>
      <c r="R3" s="28"/>
    </row>
    <row r="4" spans="3:23" x14ac:dyDescent="0.3">
      <c r="P4" s="9"/>
      <c r="R4" s="9"/>
    </row>
    <row r="5" spans="3:23" x14ac:dyDescent="0.3">
      <c r="P5" s="9"/>
      <c r="R5" s="9"/>
    </row>
    <row r="6" spans="3:23" x14ac:dyDescent="0.3">
      <c r="P6" s="9"/>
      <c r="R6" s="9"/>
    </row>
    <row r="7" spans="3:23" x14ac:dyDescent="0.3">
      <c r="P7" s="9"/>
      <c r="R7" s="9"/>
    </row>
    <row r="8" spans="3:23" x14ac:dyDescent="0.3">
      <c r="P8" s="9"/>
      <c r="R8" s="9"/>
    </row>
    <row r="9" spans="3:23" x14ac:dyDescent="0.3">
      <c r="P9" s="9"/>
      <c r="Q9" s="10"/>
      <c r="R9" s="9"/>
      <c r="S9" s="30"/>
      <c r="T9" s="30"/>
      <c r="U9" s="31"/>
      <c r="V9" s="30"/>
      <c r="W9" s="30"/>
    </row>
    <row r="10" spans="3:23" x14ac:dyDescent="0.3">
      <c r="P10" s="9"/>
      <c r="Q10" s="10"/>
      <c r="R10" s="9"/>
      <c r="S10" s="30"/>
      <c r="T10" s="30"/>
      <c r="U10" s="31"/>
      <c r="V10" s="30"/>
      <c r="W10" s="30"/>
    </row>
    <row r="11" spans="3:23" x14ac:dyDescent="0.3">
      <c r="P11" s="9"/>
      <c r="Q11" s="10"/>
      <c r="R11" s="9"/>
      <c r="S11" s="30"/>
      <c r="T11" s="30"/>
      <c r="U11" s="31"/>
      <c r="V11" s="30"/>
      <c r="W11" s="30"/>
    </row>
    <row r="12" spans="3:23" x14ac:dyDescent="0.3">
      <c r="P12" s="9"/>
      <c r="Q12" s="10"/>
      <c r="R12" s="9"/>
      <c r="S12" s="30"/>
      <c r="T12" s="30"/>
      <c r="U12" s="31"/>
      <c r="V12" s="30"/>
      <c r="W12" s="30"/>
    </row>
    <row r="13" spans="3:23" ht="17.25" thickBot="1" x14ac:dyDescent="0.35">
      <c r="P13" s="9"/>
      <c r="Q13" s="10"/>
      <c r="R13" s="9"/>
      <c r="S13" s="30"/>
      <c r="T13" s="30"/>
      <c r="U13" s="31"/>
      <c r="V13" s="30"/>
      <c r="W13" s="30"/>
    </row>
    <row r="14" spans="3:23" ht="17.25" thickBot="1" x14ac:dyDescent="0.35">
      <c r="C14" s="58">
        <v>1</v>
      </c>
      <c r="D14" s="58" t="s">
        <v>33</v>
      </c>
      <c r="E14" s="58">
        <v>57.97</v>
      </c>
      <c r="F14" s="31">
        <f>E14*10.764</f>
        <v>623.98907999999994</v>
      </c>
      <c r="G14" s="58">
        <v>35</v>
      </c>
      <c r="P14" s="9"/>
      <c r="Q14" s="10"/>
      <c r="R14" s="9"/>
      <c r="S14" s="30"/>
      <c r="T14" s="30"/>
      <c r="U14" s="31"/>
      <c r="V14" s="30"/>
      <c r="W14" s="30"/>
    </row>
    <row r="15" spans="3:23" ht="17.25" thickBot="1" x14ac:dyDescent="0.35">
      <c r="C15" s="58">
        <v>2</v>
      </c>
      <c r="D15" s="58" t="s">
        <v>33</v>
      </c>
      <c r="E15" s="58">
        <v>59.27</v>
      </c>
      <c r="F15" s="31">
        <f t="shared" ref="F15:F17" si="0">E15*10.764</f>
        <v>637.98227999999995</v>
      </c>
      <c r="G15" s="58">
        <v>34</v>
      </c>
      <c r="P15" s="9"/>
      <c r="Q15" s="10"/>
      <c r="R15" s="9"/>
      <c r="S15" s="30"/>
      <c r="T15" s="30"/>
      <c r="U15" s="31"/>
      <c r="V15" s="30"/>
      <c r="W15" s="30"/>
    </row>
    <row r="16" spans="3:23" ht="17.25" thickBot="1" x14ac:dyDescent="0.35">
      <c r="C16" s="58">
        <v>3</v>
      </c>
      <c r="D16" s="58" t="s">
        <v>34</v>
      </c>
      <c r="E16" s="58">
        <v>24.62</v>
      </c>
      <c r="F16" s="31">
        <f t="shared" si="0"/>
        <v>265.00968</v>
      </c>
      <c r="G16" s="58">
        <v>18</v>
      </c>
      <c r="P16" s="9"/>
      <c r="Q16" s="10"/>
      <c r="R16" s="9"/>
      <c r="S16" s="30"/>
      <c r="T16" s="30"/>
      <c r="U16" s="31"/>
      <c r="V16" s="30"/>
      <c r="W16" s="30"/>
    </row>
    <row r="17" spans="3:23" ht="17.25" thickBot="1" x14ac:dyDescent="0.35">
      <c r="C17" s="59">
        <v>4</v>
      </c>
      <c r="D17" s="59" t="s">
        <v>35</v>
      </c>
      <c r="E17" s="59">
        <v>42.74</v>
      </c>
      <c r="F17" s="31">
        <f t="shared" si="0"/>
        <v>460.05336</v>
      </c>
      <c r="G17" s="59">
        <v>18</v>
      </c>
      <c r="P17" s="9"/>
      <c r="Q17" s="10"/>
      <c r="R17" s="9"/>
      <c r="S17" s="30"/>
      <c r="T17" s="30"/>
      <c r="U17" s="31"/>
      <c r="V17" s="30"/>
      <c r="W17" s="30"/>
    </row>
    <row r="18" spans="3:23" x14ac:dyDescent="0.3">
      <c r="G18" s="27">
        <f>SUM(G14:G17)</f>
        <v>105</v>
      </c>
      <c r="P18" s="9"/>
      <c r="Q18" s="10"/>
      <c r="R18" s="9"/>
      <c r="S18" s="30"/>
      <c r="T18" s="30"/>
      <c r="U18" s="31"/>
      <c r="V18" s="30"/>
      <c r="W18" s="30"/>
    </row>
    <row r="19" spans="3:23" x14ac:dyDescent="0.3">
      <c r="P19" s="32"/>
      <c r="Q19" s="32"/>
      <c r="R19" s="27"/>
      <c r="S19" s="30"/>
      <c r="T19" s="30"/>
      <c r="U19" s="31"/>
      <c r="V19" s="30"/>
      <c r="W19" s="30"/>
    </row>
    <row r="20" spans="3:23" x14ac:dyDescent="0.3">
      <c r="O20" s="30"/>
      <c r="S20" s="30"/>
      <c r="T20" s="30"/>
      <c r="U20" s="31"/>
      <c r="V20" s="30"/>
      <c r="W20" s="30"/>
    </row>
    <row r="21" spans="3:23" x14ac:dyDescent="0.3">
      <c r="O21" s="30"/>
      <c r="P21" s="34"/>
      <c r="Q21" s="33"/>
      <c r="R21" s="30"/>
      <c r="S21" s="30"/>
      <c r="T21" s="30"/>
      <c r="U21" s="35"/>
      <c r="V21" s="36"/>
      <c r="W21" s="30"/>
    </row>
    <row r="22" spans="3:23" x14ac:dyDescent="0.3">
      <c r="O22" s="30"/>
      <c r="P22" s="34"/>
      <c r="Q22" s="33"/>
      <c r="R22" s="30"/>
      <c r="S22" s="30"/>
      <c r="T22" s="30"/>
      <c r="U22" s="31"/>
      <c r="V22" s="37"/>
      <c r="W22" s="30"/>
    </row>
    <row r="23" spans="3:23" x14ac:dyDescent="0.3">
      <c r="O23" s="30"/>
      <c r="P23" s="34"/>
      <c r="Q23" s="33"/>
    </row>
    <row r="24" spans="3:23" x14ac:dyDescent="0.3">
      <c r="O24" s="30"/>
    </row>
    <row r="25" spans="3:23" x14ac:dyDescent="0.3">
      <c r="H25" s="38"/>
      <c r="I25" s="38"/>
      <c r="J25" s="38"/>
      <c r="K25" s="38"/>
      <c r="L25" s="38"/>
      <c r="O25" s="30"/>
    </row>
    <row r="26" spans="3:23" x14ac:dyDescent="0.3">
      <c r="H26" s="9"/>
      <c r="I26" s="9"/>
      <c r="J26" s="9"/>
      <c r="K26" s="14"/>
      <c r="L26" s="9"/>
      <c r="O26" s="30"/>
    </row>
    <row r="27" spans="3:23" x14ac:dyDescent="0.3">
      <c r="H27" s="9"/>
      <c r="I27" s="9"/>
      <c r="J27" s="9"/>
      <c r="K27" s="14"/>
      <c r="L27" s="9"/>
    </row>
    <row r="28" spans="3:23" x14ac:dyDescent="0.3">
      <c r="H28" s="9"/>
      <c r="I28" s="9"/>
      <c r="J28" s="9"/>
      <c r="K28" s="14"/>
      <c r="L28" s="9"/>
    </row>
    <row r="29" spans="3:23" x14ac:dyDescent="0.3">
      <c r="H29" s="9"/>
      <c r="I29" s="9"/>
      <c r="J29" s="9"/>
      <c r="K29" s="14"/>
      <c r="L29" s="9"/>
    </row>
    <row r="30" spans="3:23" x14ac:dyDescent="0.3">
      <c r="H30" s="9"/>
      <c r="I30" s="9"/>
      <c r="J30" s="9"/>
      <c r="K30" s="14"/>
      <c r="L30" s="9"/>
      <c r="O30" s="30"/>
    </row>
    <row r="31" spans="3:23" x14ac:dyDescent="0.3">
      <c r="H31" s="9"/>
      <c r="I31" s="9"/>
      <c r="J31" s="9"/>
      <c r="K31" s="14"/>
      <c r="L31" s="9"/>
      <c r="O31" s="30"/>
    </row>
    <row r="32" spans="3:23" x14ac:dyDescent="0.3">
      <c r="H32" s="9"/>
      <c r="I32" s="9"/>
      <c r="J32" s="9"/>
      <c r="K32" s="14"/>
      <c r="L32" s="9"/>
      <c r="O32" s="30"/>
    </row>
    <row r="33" spans="4:18" x14ac:dyDescent="0.3">
      <c r="L33" s="27"/>
      <c r="O33" s="30"/>
    </row>
    <row r="34" spans="4:18" x14ac:dyDescent="0.3">
      <c r="O34" s="30"/>
    </row>
    <row r="35" spans="4:18" x14ac:dyDescent="0.3">
      <c r="O35" s="30"/>
    </row>
    <row r="36" spans="4:18" x14ac:dyDescent="0.3">
      <c r="O36" s="30"/>
    </row>
    <row r="38" spans="4:18" x14ac:dyDescent="0.3">
      <c r="O38" s="30"/>
      <c r="P38" s="38"/>
      <c r="Q38" s="38"/>
      <c r="R38" s="38"/>
    </row>
    <row r="39" spans="4:18" x14ac:dyDescent="0.3">
      <c r="P39" s="9"/>
      <c r="Q39" s="11"/>
      <c r="R39" s="9"/>
    </row>
    <row r="40" spans="4:18" x14ac:dyDescent="0.3">
      <c r="P40" s="9"/>
      <c r="Q40" s="11"/>
      <c r="R40" s="9"/>
    </row>
    <row r="41" spans="4:18" ht="18.75" x14ac:dyDescent="0.3">
      <c r="D41" s="39"/>
      <c r="P41" s="12"/>
      <c r="Q41" s="12"/>
      <c r="R41" s="13"/>
    </row>
    <row r="46" spans="4:18" x14ac:dyDescent="0.3">
      <c r="P46" s="28"/>
      <c r="Q46" s="28"/>
      <c r="R46" s="28"/>
    </row>
    <row r="47" spans="4:18" x14ac:dyDescent="0.3">
      <c r="P47" s="33"/>
      <c r="Q47" s="34"/>
      <c r="R47" s="33"/>
    </row>
    <row r="48" spans="4:18" x14ac:dyDescent="0.3">
      <c r="P48" s="33"/>
      <c r="Q48" s="34"/>
      <c r="R48" s="33"/>
    </row>
    <row r="49" spans="16:18" x14ac:dyDescent="0.3">
      <c r="P49" s="33"/>
      <c r="Q49" s="34"/>
      <c r="R49" s="33"/>
    </row>
    <row r="50" spans="16:18" x14ac:dyDescent="0.3">
      <c r="P50" s="28"/>
      <c r="Q50" s="28"/>
      <c r="R50" s="28"/>
    </row>
    <row r="51" spans="16:18" x14ac:dyDescent="0.3">
      <c r="P51" s="9"/>
      <c r="Q51" s="14"/>
      <c r="R51" s="9"/>
    </row>
    <row r="52" spans="16:18" x14ac:dyDescent="0.3">
      <c r="P52" s="9"/>
      <c r="Q52" s="14"/>
      <c r="R52" s="9"/>
    </row>
    <row r="53" spans="16:18" x14ac:dyDescent="0.3">
      <c r="P53" s="9"/>
      <c r="Q53" s="15"/>
      <c r="R53" s="16"/>
    </row>
    <row r="54" spans="16:18" x14ac:dyDescent="0.3">
      <c r="P54" s="33"/>
      <c r="Q54" s="34"/>
      <c r="R54" s="33"/>
    </row>
    <row r="55" spans="16:18" x14ac:dyDescent="0.3">
      <c r="P55" s="33"/>
      <c r="Q55" s="34"/>
      <c r="R55" s="33"/>
    </row>
    <row r="56" spans="16:18" x14ac:dyDescent="0.3">
      <c r="P56" s="33"/>
      <c r="Q56" s="34"/>
      <c r="R56" s="33"/>
    </row>
    <row r="57" spans="16:18" x14ac:dyDescent="0.3">
      <c r="P57" s="33"/>
      <c r="Q57" s="34"/>
      <c r="R57" s="33"/>
    </row>
    <row r="58" spans="16:18" x14ac:dyDescent="0.3">
      <c r="P58" s="33"/>
      <c r="Q58" s="34"/>
      <c r="R58" s="33"/>
    </row>
    <row r="59" spans="16:18" x14ac:dyDescent="0.3">
      <c r="P59" s="33"/>
      <c r="Q59" s="34"/>
      <c r="R59" s="33"/>
    </row>
    <row r="60" spans="16:18" x14ac:dyDescent="0.3">
      <c r="P60" s="33"/>
      <c r="Q60" s="34"/>
      <c r="R60" s="3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6"/>
  <sheetViews>
    <sheetView zoomScale="145" zoomScaleNormal="145" workbookViewId="0">
      <selection activeCell="E18" sqref="E18"/>
    </sheetView>
  </sheetViews>
  <sheetFormatPr defaultRowHeight="12.75" x14ac:dyDescent="0.2"/>
  <cols>
    <col min="1" max="1" width="6" style="41" bestFit="1" customWidth="1"/>
    <col min="2" max="2" width="5.140625" style="41" customWidth="1"/>
    <col min="3" max="3" width="5.5703125" style="41" customWidth="1"/>
    <col min="4" max="4" width="6.42578125" style="41" customWidth="1"/>
    <col min="5" max="5" width="8.85546875" style="41" customWidth="1"/>
    <col min="6" max="6" width="4.85546875" style="41" customWidth="1"/>
    <col min="7" max="7" width="5.28515625" style="41" customWidth="1"/>
    <col min="8" max="9" width="6.5703125" style="41" customWidth="1"/>
    <col min="10" max="10" width="6" style="41" customWidth="1"/>
    <col min="11" max="16384" width="9.140625" style="43"/>
  </cols>
  <sheetData>
    <row r="1" spans="1:15" ht="15" customHeight="1" x14ac:dyDescent="0.2">
      <c r="A1" s="61" t="s">
        <v>36</v>
      </c>
      <c r="B1" s="61"/>
      <c r="C1" s="61"/>
      <c r="D1" s="61" t="s">
        <v>6</v>
      </c>
      <c r="E1" s="61"/>
      <c r="F1" s="41" t="s">
        <v>42</v>
      </c>
      <c r="H1" s="41" t="s">
        <v>46</v>
      </c>
      <c r="J1" s="70" t="s">
        <v>50</v>
      </c>
      <c r="K1" s="70"/>
      <c r="L1" s="70"/>
      <c r="M1" s="71"/>
    </row>
    <row r="2" spans="1:15" x14ac:dyDescent="0.2">
      <c r="A2" s="41" t="s">
        <v>37</v>
      </c>
      <c r="B2" s="41">
        <v>1</v>
      </c>
      <c r="C2" s="41" t="s">
        <v>38</v>
      </c>
      <c r="D2" s="45">
        <v>57.25</v>
      </c>
      <c r="E2" s="42">
        <f>D2*10.764</f>
        <v>616.23899999999992</v>
      </c>
      <c r="F2" s="41">
        <v>7.29</v>
      </c>
      <c r="G2" s="42">
        <f>F2*10.764</f>
        <v>78.469560000000001</v>
      </c>
      <c r="H2" s="42">
        <f>E2+G2</f>
        <v>694.70855999999992</v>
      </c>
      <c r="I2" s="42"/>
      <c r="J2" s="41">
        <v>1</v>
      </c>
      <c r="K2" s="45">
        <v>64.569999999999993</v>
      </c>
      <c r="L2" s="42">
        <f t="shared" ref="L2:L9" si="0">K2*10.764</f>
        <v>695.03147999999987</v>
      </c>
      <c r="N2" s="74">
        <f>D2+F2</f>
        <v>64.540000000000006</v>
      </c>
    </row>
    <row r="3" spans="1:15" x14ac:dyDescent="0.2">
      <c r="B3" s="41">
        <v>2</v>
      </c>
      <c r="C3" s="41" t="s">
        <v>38</v>
      </c>
      <c r="D3" s="45">
        <v>57.25</v>
      </c>
      <c r="E3" s="42">
        <f t="shared" ref="E3:E9" si="1">D3*10.764</f>
        <v>616.23899999999992</v>
      </c>
      <c r="F3" s="41">
        <v>7.29</v>
      </c>
      <c r="G3" s="42">
        <f t="shared" ref="G3:G9" si="2">F3*10.764</f>
        <v>78.469560000000001</v>
      </c>
      <c r="H3" s="42">
        <f t="shared" ref="H3:H9" si="3">E3+G3</f>
        <v>694.70855999999992</v>
      </c>
      <c r="I3" s="42"/>
      <c r="J3" s="41">
        <v>2</v>
      </c>
      <c r="K3" s="45">
        <v>64.569999999999993</v>
      </c>
      <c r="L3" s="42">
        <f t="shared" si="0"/>
        <v>695.03147999999987</v>
      </c>
      <c r="N3" s="74">
        <f t="shared" ref="N3:N9" si="4">D3+F3</f>
        <v>64.540000000000006</v>
      </c>
    </row>
    <row r="4" spans="1:15" x14ac:dyDescent="0.2">
      <c r="B4" s="41">
        <v>3</v>
      </c>
      <c r="C4" s="41" t="s">
        <v>39</v>
      </c>
      <c r="D4" s="45">
        <v>24.16</v>
      </c>
      <c r="E4" s="42">
        <f t="shared" si="1"/>
        <v>260.05824000000001</v>
      </c>
      <c r="F4" s="41">
        <v>0</v>
      </c>
      <c r="G4" s="42">
        <f t="shared" si="2"/>
        <v>0</v>
      </c>
      <c r="H4" s="42">
        <f t="shared" si="3"/>
        <v>260.05824000000001</v>
      </c>
      <c r="I4" s="42"/>
      <c r="J4" s="41">
        <v>3</v>
      </c>
      <c r="K4" s="45">
        <v>24.62</v>
      </c>
      <c r="L4" s="42">
        <f t="shared" si="0"/>
        <v>265.00968</v>
      </c>
      <c r="N4" s="74">
        <f t="shared" si="4"/>
        <v>24.16</v>
      </c>
    </row>
    <row r="5" spans="1:15" x14ac:dyDescent="0.2">
      <c r="B5" s="41">
        <v>4</v>
      </c>
      <c r="C5" s="41" t="s">
        <v>40</v>
      </c>
      <c r="D5" s="45">
        <v>42.76</v>
      </c>
      <c r="E5" s="42">
        <f t="shared" si="1"/>
        <v>460.26863999999995</v>
      </c>
      <c r="F5" s="41">
        <v>0</v>
      </c>
      <c r="G5" s="42">
        <f t="shared" si="2"/>
        <v>0</v>
      </c>
      <c r="H5" s="42">
        <f t="shared" si="3"/>
        <v>460.26863999999995</v>
      </c>
      <c r="I5" s="42"/>
      <c r="J5" s="41">
        <v>4</v>
      </c>
      <c r="K5" s="45">
        <v>42.74</v>
      </c>
      <c r="L5" s="42">
        <f t="shared" si="0"/>
        <v>460.05336</v>
      </c>
      <c r="N5" s="74">
        <f t="shared" si="4"/>
        <v>42.76</v>
      </c>
    </row>
    <row r="6" spans="1:15" x14ac:dyDescent="0.2">
      <c r="A6" s="44"/>
      <c r="B6" s="41">
        <v>5</v>
      </c>
      <c r="C6" s="41" t="s">
        <v>38</v>
      </c>
      <c r="D6" s="45">
        <v>57.25</v>
      </c>
      <c r="E6" s="42">
        <f t="shared" si="1"/>
        <v>616.23899999999992</v>
      </c>
      <c r="F6" s="60">
        <v>7.29</v>
      </c>
      <c r="G6" s="42">
        <f t="shared" si="2"/>
        <v>78.469560000000001</v>
      </c>
      <c r="H6" s="42">
        <f t="shared" si="3"/>
        <v>694.70855999999992</v>
      </c>
      <c r="I6" s="42"/>
      <c r="J6" s="41">
        <v>5</v>
      </c>
      <c r="K6" s="45">
        <v>64.569999999999993</v>
      </c>
      <c r="L6" s="42">
        <f t="shared" si="0"/>
        <v>695.03147999999987</v>
      </c>
      <c r="N6" s="74">
        <f t="shared" si="4"/>
        <v>64.540000000000006</v>
      </c>
    </row>
    <row r="7" spans="1:15" x14ac:dyDescent="0.2">
      <c r="B7" s="41">
        <v>6</v>
      </c>
      <c r="C7" s="41" t="s">
        <v>38</v>
      </c>
      <c r="D7" s="45">
        <v>57.25</v>
      </c>
      <c r="E7" s="42">
        <f t="shared" si="1"/>
        <v>616.23899999999992</v>
      </c>
      <c r="F7" s="60">
        <v>7.29</v>
      </c>
      <c r="G7" s="42">
        <f t="shared" si="2"/>
        <v>78.469560000000001</v>
      </c>
      <c r="H7" s="42">
        <f t="shared" si="3"/>
        <v>694.70855999999992</v>
      </c>
      <c r="I7" s="42"/>
      <c r="J7" s="41">
        <v>6</v>
      </c>
      <c r="K7" s="45">
        <v>64.569999999999993</v>
      </c>
      <c r="L7" s="42">
        <f t="shared" si="0"/>
        <v>695.03147999999987</v>
      </c>
      <c r="N7" s="74">
        <f t="shared" si="4"/>
        <v>64.540000000000006</v>
      </c>
    </row>
    <row r="8" spans="1:15" x14ac:dyDescent="0.2">
      <c r="B8" s="41">
        <v>7</v>
      </c>
      <c r="C8" s="60" t="s">
        <v>38</v>
      </c>
      <c r="D8" s="45">
        <v>58.46</v>
      </c>
      <c r="E8" s="42">
        <f t="shared" si="1"/>
        <v>629.26343999999995</v>
      </c>
      <c r="F8" s="41">
        <v>0</v>
      </c>
      <c r="G8" s="42">
        <f t="shared" si="2"/>
        <v>0</v>
      </c>
      <c r="H8" s="42">
        <f t="shared" si="3"/>
        <v>629.26343999999995</v>
      </c>
      <c r="I8" s="42"/>
      <c r="J8" s="41">
        <v>7</v>
      </c>
      <c r="K8" s="45">
        <v>60.39</v>
      </c>
      <c r="L8" s="42">
        <f t="shared" si="0"/>
        <v>650.03796</v>
      </c>
      <c r="N8" s="74">
        <f t="shared" si="4"/>
        <v>58.46</v>
      </c>
    </row>
    <row r="9" spans="1:15" x14ac:dyDescent="0.2">
      <c r="B9" s="41">
        <v>8</v>
      </c>
      <c r="C9" s="60" t="s">
        <v>38</v>
      </c>
      <c r="D9" s="45">
        <v>58.62</v>
      </c>
      <c r="E9" s="42">
        <f t="shared" si="1"/>
        <v>630.98567999999989</v>
      </c>
      <c r="F9" s="41">
        <v>0</v>
      </c>
      <c r="G9" s="42">
        <f t="shared" si="2"/>
        <v>0</v>
      </c>
      <c r="H9" s="42">
        <f t="shared" si="3"/>
        <v>630.98567999999989</v>
      </c>
      <c r="I9" s="42"/>
      <c r="J9" s="41">
        <v>8</v>
      </c>
      <c r="K9" s="45">
        <v>60.39</v>
      </c>
      <c r="L9" s="42">
        <f t="shared" si="0"/>
        <v>650.03796</v>
      </c>
      <c r="N9" s="74">
        <f t="shared" si="4"/>
        <v>58.62</v>
      </c>
    </row>
    <row r="10" spans="1:15" x14ac:dyDescent="0.2">
      <c r="D10" s="42"/>
      <c r="J10" s="42"/>
    </row>
    <row r="11" spans="1:15" x14ac:dyDescent="0.2">
      <c r="A11" s="65" t="s">
        <v>41</v>
      </c>
      <c r="B11" s="65"/>
      <c r="C11" s="65"/>
      <c r="D11" s="65"/>
      <c r="E11" s="65"/>
      <c r="J11" s="72" t="s">
        <v>49</v>
      </c>
      <c r="K11" s="72"/>
      <c r="L11" s="72"/>
    </row>
    <row r="12" spans="1:15" x14ac:dyDescent="0.2">
      <c r="A12" s="41" t="s">
        <v>37</v>
      </c>
      <c r="B12" s="41">
        <v>1</v>
      </c>
      <c r="C12" s="41" t="s">
        <v>38</v>
      </c>
      <c r="D12" s="45">
        <v>57.25</v>
      </c>
      <c r="E12" s="42">
        <f>D12*10.764</f>
        <v>616.23899999999992</v>
      </c>
      <c r="F12" s="41">
        <v>7.29</v>
      </c>
      <c r="G12" s="42">
        <f t="shared" ref="G12:G19" si="5">F12*10.764</f>
        <v>78.469560000000001</v>
      </c>
      <c r="J12" s="41">
        <v>1</v>
      </c>
      <c r="K12" s="45">
        <v>64.569999999999993</v>
      </c>
      <c r="L12" s="42">
        <f t="shared" ref="L12:N19" si="6">K12*10.764</f>
        <v>695.03147999999987</v>
      </c>
      <c r="M12" s="43">
        <v>0</v>
      </c>
      <c r="N12" s="42">
        <f t="shared" ref="N12" si="7">M12*10.764</f>
        <v>0</v>
      </c>
      <c r="O12" s="73">
        <f>L12+M12</f>
        <v>695.03147999999987</v>
      </c>
    </row>
    <row r="13" spans="1:15" x14ac:dyDescent="0.2">
      <c r="B13" s="41">
        <v>2</v>
      </c>
      <c r="C13" s="41" t="s">
        <v>38</v>
      </c>
      <c r="D13" s="45">
        <v>57.25</v>
      </c>
      <c r="E13" s="42">
        <f t="shared" ref="E13:E19" si="8">D13*10.764</f>
        <v>616.23899999999992</v>
      </c>
      <c r="F13" s="41">
        <v>7.29</v>
      </c>
      <c r="G13" s="42">
        <f t="shared" si="5"/>
        <v>78.469560000000001</v>
      </c>
      <c r="J13" s="41">
        <v>2</v>
      </c>
      <c r="K13" s="45">
        <v>64.569999999999993</v>
      </c>
      <c r="L13" s="42">
        <f t="shared" si="6"/>
        <v>695.03147999999987</v>
      </c>
      <c r="M13" s="43">
        <v>0</v>
      </c>
      <c r="N13" s="42">
        <f t="shared" ref="N13" si="9">M13*10.764</f>
        <v>0</v>
      </c>
      <c r="O13" s="73">
        <f t="shared" ref="O13:O19" si="10">L13+M13</f>
        <v>695.03147999999987</v>
      </c>
    </row>
    <row r="14" spans="1:15" x14ac:dyDescent="0.2">
      <c r="B14" s="41">
        <v>3</v>
      </c>
      <c r="C14" s="41" t="s">
        <v>39</v>
      </c>
      <c r="D14" s="45">
        <v>24.16</v>
      </c>
      <c r="E14" s="42">
        <f t="shared" si="8"/>
        <v>260.05824000000001</v>
      </c>
      <c r="F14" s="41">
        <v>0</v>
      </c>
      <c r="G14" s="42">
        <f t="shared" si="5"/>
        <v>0</v>
      </c>
      <c r="J14" s="41">
        <v>3</v>
      </c>
      <c r="K14" s="45">
        <v>24.62</v>
      </c>
      <c r="L14" s="42">
        <f t="shared" si="6"/>
        <v>265.00968</v>
      </c>
      <c r="M14" s="43">
        <v>0</v>
      </c>
      <c r="N14" s="42">
        <f t="shared" ref="N14" si="11">M14*10.764</f>
        <v>0</v>
      </c>
      <c r="O14" s="73">
        <f t="shared" si="10"/>
        <v>265.00968</v>
      </c>
    </row>
    <row r="15" spans="1:15" x14ac:dyDescent="0.2">
      <c r="B15" s="41">
        <v>4</v>
      </c>
      <c r="C15" s="41" t="s">
        <v>40</v>
      </c>
      <c r="D15" s="45">
        <v>42.76</v>
      </c>
      <c r="E15" s="42">
        <f t="shared" si="8"/>
        <v>460.26863999999995</v>
      </c>
      <c r="F15" s="41">
        <v>0</v>
      </c>
      <c r="G15" s="42">
        <f t="shared" si="5"/>
        <v>0</v>
      </c>
      <c r="J15" s="41">
        <v>4</v>
      </c>
      <c r="K15" s="45">
        <v>42.74</v>
      </c>
      <c r="L15" s="42">
        <f t="shared" si="6"/>
        <v>460.05336</v>
      </c>
      <c r="M15" s="43">
        <v>0</v>
      </c>
      <c r="N15" s="42">
        <f t="shared" ref="N15" si="12">M15*10.764</f>
        <v>0</v>
      </c>
      <c r="O15" s="73">
        <f t="shared" si="10"/>
        <v>460.05336</v>
      </c>
    </row>
    <row r="16" spans="1:15" x14ac:dyDescent="0.2">
      <c r="A16" s="44"/>
      <c r="B16" s="41">
        <v>5</v>
      </c>
      <c r="C16" s="41" t="s">
        <v>38</v>
      </c>
      <c r="D16" s="45">
        <v>57.25</v>
      </c>
      <c r="E16" s="42">
        <f t="shared" si="8"/>
        <v>616.23899999999992</v>
      </c>
      <c r="F16" s="60">
        <v>7.29</v>
      </c>
      <c r="G16" s="42">
        <f t="shared" si="5"/>
        <v>78.469560000000001</v>
      </c>
      <c r="J16" s="41">
        <v>5</v>
      </c>
      <c r="K16" s="45">
        <v>64.569999999999993</v>
      </c>
      <c r="L16" s="42">
        <f t="shared" si="6"/>
        <v>695.03147999999987</v>
      </c>
      <c r="M16" s="43">
        <v>0</v>
      </c>
      <c r="N16" s="42">
        <f t="shared" ref="N16" si="13">M16*10.764</f>
        <v>0</v>
      </c>
      <c r="O16" s="73">
        <f t="shared" si="10"/>
        <v>695.03147999999987</v>
      </c>
    </row>
    <row r="17" spans="2:15" x14ac:dyDescent="0.2">
      <c r="B17" s="41">
        <v>6</v>
      </c>
      <c r="C17" s="41" t="s">
        <v>38</v>
      </c>
      <c r="D17" s="45">
        <v>57.25</v>
      </c>
      <c r="E17" s="42">
        <f t="shared" si="8"/>
        <v>616.23899999999992</v>
      </c>
      <c r="F17" s="60">
        <v>7.29</v>
      </c>
      <c r="G17" s="42">
        <f t="shared" si="5"/>
        <v>78.469560000000001</v>
      </c>
      <c r="H17" s="44"/>
      <c r="I17" s="44"/>
      <c r="J17" s="41">
        <v>6</v>
      </c>
      <c r="K17" s="45">
        <v>60.39</v>
      </c>
      <c r="L17" s="42">
        <f t="shared" si="6"/>
        <v>650.03796</v>
      </c>
      <c r="M17" s="43">
        <v>7.06</v>
      </c>
      <c r="N17" s="42">
        <f t="shared" si="6"/>
        <v>75.993839999999992</v>
      </c>
      <c r="O17" s="73">
        <f t="shared" si="10"/>
        <v>657.09795999999994</v>
      </c>
    </row>
    <row r="18" spans="2:15" x14ac:dyDescent="0.2">
      <c r="B18" s="41">
        <v>7</v>
      </c>
      <c r="C18" s="60" t="s">
        <v>38</v>
      </c>
      <c r="D18" s="45">
        <v>58.46</v>
      </c>
      <c r="E18" s="42">
        <f t="shared" si="8"/>
        <v>629.26343999999995</v>
      </c>
      <c r="F18" s="41">
        <v>0</v>
      </c>
      <c r="G18" s="42">
        <f t="shared" si="5"/>
        <v>0</v>
      </c>
      <c r="J18" s="41">
        <v>7</v>
      </c>
      <c r="K18" s="45">
        <v>60.39</v>
      </c>
      <c r="L18" s="42">
        <f t="shared" si="6"/>
        <v>650.03796</v>
      </c>
      <c r="M18" s="43">
        <v>0</v>
      </c>
      <c r="N18" s="42">
        <f t="shared" ref="N18" si="14">M18*10.764</f>
        <v>0</v>
      </c>
      <c r="O18" s="73">
        <f t="shared" si="10"/>
        <v>650.03796</v>
      </c>
    </row>
    <row r="19" spans="2:15" x14ac:dyDescent="0.2">
      <c r="B19" s="41">
        <v>8</v>
      </c>
      <c r="C19" s="60" t="s">
        <v>38</v>
      </c>
      <c r="D19" s="45">
        <v>58.62</v>
      </c>
      <c r="E19" s="42">
        <f t="shared" si="8"/>
        <v>630.98567999999989</v>
      </c>
      <c r="F19" s="41">
        <v>0</v>
      </c>
      <c r="G19" s="42">
        <f t="shared" si="5"/>
        <v>0</v>
      </c>
      <c r="J19" s="41">
        <v>8</v>
      </c>
      <c r="K19" s="45">
        <v>60.39</v>
      </c>
      <c r="L19" s="42">
        <f t="shared" si="6"/>
        <v>650.03796</v>
      </c>
      <c r="M19" s="43">
        <v>0</v>
      </c>
      <c r="N19" s="42">
        <f t="shared" ref="N19" si="15">M19*10.764</f>
        <v>0</v>
      </c>
      <c r="O19" s="73">
        <f t="shared" si="10"/>
        <v>650.03796</v>
      </c>
    </row>
    <row r="20" spans="2:15" x14ac:dyDescent="0.2">
      <c r="D20" s="42"/>
      <c r="J20" s="42"/>
    </row>
    <row r="21" spans="2:15" x14ac:dyDescent="0.2">
      <c r="D21" s="42"/>
      <c r="J21" s="42"/>
    </row>
    <row r="22" spans="2:15" x14ac:dyDescent="0.2">
      <c r="D22" s="42"/>
      <c r="J22" s="42"/>
    </row>
    <row r="23" spans="2:15" x14ac:dyDescent="0.2">
      <c r="D23" s="42"/>
      <c r="J23" s="42"/>
    </row>
    <row r="24" spans="2:15" x14ac:dyDescent="0.2">
      <c r="D24" s="42"/>
      <c r="J24" s="45"/>
    </row>
    <row r="25" spans="2:15" x14ac:dyDescent="0.2">
      <c r="D25" s="42"/>
      <c r="J25" s="45"/>
    </row>
    <row r="26" spans="2:15" x14ac:dyDescent="0.2">
      <c r="D26" s="42"/>
    </row>
  </sheetData>
  <mergeCells count="3">
    <mergeCell ref="A11:E11"/>
    <mergeCell ref="J1:L1"/>
    <mergeCell ref="J11:L11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B1:Q26"/>
  <sheetViews>
    <sheetView topLeftCell="C1" zoomScale="145" zoomScaleNormal="145" workbookViewId="0">
      <selection activeCell="E5" sqref="E5"/>
    </sheetView>
  </sheetViews>
  <sheetFormatPr defaultRowHeight="16.5" x14ac:dyDescent="0.3"/>
  <cols>
    <col min="1" max="1" width="3.42578125" style="4" customWidth="1"/>
    <col min="2" max="2" width="5.85546875" style="4" bestFit="1" customWidth="1"/>
    <col min="3" max="3" width="7.140625" style="4" bestFit="1" customWidth="1"/>
    <col min="4" max="4" width="7.5703125" style="4" customWidth="1"/>
    <col min="5" max="5" width="12.85546875" style="7" bestFit="1" customWidth="1"/>
    <col min="6" max="7" width="12.85546875" style="7" customWidth="1"/>
    <col min="8" max="8" width="15.7109375" style="4" customWidth="1"/>
    <col min="9" max="9" width="13.42578125" style="4" customWidth="1"/>
    <col min="10" max="10" width="12.5703125" style="4" customWidth="1"/>
    <col min="11" max="11" width="12.140625" style="4" bestFit="1" customWidth="1"/>
    <col min="12" max="12" width="14.7109375" style="4" bestFit="1" customWidth="1"/>
    <col min="13" max="13" width="9.7109375" style="4" bestFit="1" customWidth="1"/>
    <col min="14" max="15" width="9.140625" style="4"/>
    <col min="16" max="16" width="20.140625" style="4" customWidth="1"/>
    <col min="17" max="17" width="21.28515625" style="4" customWidth="1"/>
    <col min="18" max="16384" width="9.140625" style="4"/>
  </cols>
  <sheetData>
    <row r="1" spans="2:17" ht="17.25" thickBot="1" x14ac:dyDescent="0.35">
      <c r="B1" s="8"/>
      <c r="C1" s="8"/>
      <c r="D1" s="8"/>
      <c r="E1" s="8"/>
      <c r="F1" s="8"/>
      <c r="G1" s="8"/>
      <c r="H1" s="8"/>
      <c r="I1" s="3"/>
      <c r="J1" s="3"/>
      <c r="K1" s="3"/>
      <c r="L1" s="3"/>
      <c r="M1" s="3"/>
      <c r="N1" s="3"/>
    </row>
    <row r="2" spans="2:17" ht="49.5" x14ac:dyDescent="0.3">
      <c r="B2" s="52" t="s">
        <v>11</v>
      </c>
      <c r="C2" s="75" t="s">
        <v>13</v>
      </c>
      <c r="D2" s="76" t="s">
        <v>25</v>
      </c>
      <c r="E2" s="77" t="s">
        <v>26</v>
      </c>
      <c r="F2" s="77" t="s">
        <v>47</v>
      </c>
      <c r="G2" s="77" t="s">
        <v>48</v>
      </c>
      <c r="H2" s="78" t="s">
        <v>14</v>
      </c>
      <c r="I2" s="79" t="s">
        <v>10</v>
      </c>
      <c r="J2" s="79" t="s">
        <v>15</v>
      </c>
      <c r="K2" s="80" t="s">
        <v>16</v>
      </c>
      <c r="L2" s="81" t="s">
        <v>17</v>
      </c>
      <c r="M2" s="82" t="s">
        <v>18</v>
      </c>
      <c r="N2" s="12"/>
    </row>
    <row r="3" spans="2:17" x14ac:dyDescent="0.3">
      <c r="B3" s="53">
        <v>1</v>
      </c>
      <c r="C3" s="83">
        <v>403</v>
      </c>
      <c r="D3" s="84">
        <f>E3/10.764</f>
        <v>24.619100706057228</v>
      </c>
      <c r="E3" s="83">
        <v>265</v>
      </c>
      <c r="F3" s="83">
        <v>27.09</v>
      </c>
      <c r="G3" s="83">
        <f>F3*10.764</f>
        <v>291.59675999999996</v>
      </c>
      <c r="H3" s="84">
        <v>5310335</v>
      </c>
      <c r="I3" s="83">
        <f>H3/E3</f>
        <v>20039</v>
      </c>
      <c r="J3" s="84">
        <v>318700</v>
      </c>
      <c r="K3" s="84">
        <v>30000</v>
      </c>
      <c r="L3" s="84">
        <f>H3+J3+K3</f>
        <v>5659035</v>
      </c>
      <c r="M3" s="85">
        <f>L3/E3</f>
        <v>21354.849056603773</v>
      </c>
      <c r="N3" s="12"/>
    </row>
    <row r="4" spans="2:17" x14ac:dyDescent="0.3">
      <c r="B4" s="53">
        <v>2</v>
      </c>
      <c r="C4" s="83">
        <v>803</v>
      </c>
      <c r="D4" s="84">
        <f t="shared" ref="D4:D7" si="0">E4/10.764</f>
        <v>24.619100706057228</v>
      </c>
      <c r="E4" s="83">
        <v>265</v>
      </c>
      <c r="F4" s="83">
        <v>27.09</v>
      </c>
      <c r="G4" s="83">
        <f>F4*10.764</f>
        <v>291.59675999999996</v>
      </c>
      <c r="H4" s="84">
        <v>5168500</v>
      </c>
      <c r="I4" s="83">
        <f t="shared" ref="I4:I15" si="1">H4/E4</f>
        <v>19503.773584905659</v>
      </c>
      <c r="J4" s="84">
        <v>310110</v>
      </c>
      <c r="K4" s="84">
        <v>30000</v>
      </c>
      <c r="L4" s="84">
        <f t="shared" ref="L4:L7" si="2">H4+J4+K4</f>
        <v>5508610</v>
      </c>
      <c r="M4" s="85">
        <f t="shared" ref="M4:M7" si="3">L4/E4</f>
        <v>20787.207547169812</v>
      </c>
      <c r="N4" s="12"/>
    </row>
    <row r="5" spans="2:17" x14ac:dyDescent="0.3">
      <c r="B5" s="53">
        <v>3</v>
      </c>
      <c r="C5" s="83">
        <v>1608</v>
      </c>
      <c r="D5" s="84">
        <f t="shared" si="0"/>
        <v>60.479375696767008</v>
      </c>
      <c r="E5" s="83">
        <v>651</v>
      </c>
      <c r="F5" s="83">
        <v>66.55</v>
      </c>
      <c r="G5" s="83">
        <f t="shared" ref="G5:G16" si="4">F5*10.764</f>
        <v>716.34419999999989</v>
      </c>
      <c r="H5" s="84">
        <v>11700000</v>
      </c>
      <c r="I5" s="83">
        <f t="shared" si="1"/>
        <v>17972.350230414748</v>
      </c>
      <c r="J5" s="84">
        <v>702000</v>
      </c>
      <c r="K5" s="84">
        <v>30000</v>
      </c>
      <c r="L5" s="84">
        <f t="shared" si="2"/>
        <v>12432000</v>
      </c>
      <c r="M5" s="85">
        <f t="shared" si="3"/>
        <v>19096.774193548386</v>
      </c>
      <c r="N5" s="12"/>
    </row>
    <row r="6" spans="2:17" x14ac:dyDescent="0.3">
      <c r="B6" s="53">
        <v>4</v>
      </c>
      <c r="C6" s="83">
        <v>903</v>
      </c>
      <c r="D6" s="84">
        <f t="shared" si="0"/>
        <v>24.619100706057228</v>
      </c>
      <c r="E6" s="83">
        <v>265</v>
      </c>
      <c r="F6" s="83">
        <v>27.09</v>
      </c>
      <c r="G6" s="83">
        <f>F6*10.764</f>
        <v>291.59675999999996</v>
      </c>
      <c r="H6" s="84">
        <v>4300000</v>
      </c>
      <c r="I6" s="83">
        <f t="shared" si="1"/>
        <v>16226.415094339623</v>
      </c>
      <c r="J6" s="84">
        <v>215000</v>
      </c>
      <c r="K6" s="84">
        <v>30000</v>
      </c>
      <c r="L6" s="84">
        <f t="shared" si="2"/>
        <v>4545000</v>
      </c>
      <c r="M6" s="85">
        <f t="shared" si="3"/>
        <v>17150.943396226416</v>
      </c>
      <c r="N6" s="12"/>
    </row>
    <row r="7" spans="2:17" x14ac:dyDescent="0.3">
      <c r="B7" s="53">
        <v>5</v>
      </c>
      <c r="C7" s="83"/>
      <c r="D7" s="84">
        <f t="shared" si="0"/>
        <v>0</v>
      </c>
      <c r="E7" s="83"/>
      <c r="F7" s="83"/>
      <c r="G7" s="83">
        <f t="shared" si="4"/>
        <v>0</v>
      </c>
      <c r="H7" s="84"/>
      <c r="I7" s="83" t="e">
        <f t="shared" si="1"/>
        <v>#DIV/0!</v>
      </c>
      <c r="J7" s="84"/>
      <c r="K7" s="84"/>
      <c r="L7" s="84">
        <f t="shared" si="2"/>
        <v>0</v>
      </c>
      <c r="M7" s="85" t="e">
        <f t="shared" si="3"/>
        <v>#DIV/0!</v>
      </c>
      <c r="N7" s="12"/>
    </row>
    <row r="8" spans="2:17" x14ac:dyDescent="0.3">
      <c r="B8" s="53">
        <v>6</v>
      </c>
      <c r="C8" s="83"/>
      <c r="D8" s="84"/>
      <c r="E8" s="83"/>
      <c r="F8" s="83"/>
      <c r="G8" s="83">
        <f t="shared" si="4"/>
        <v>0</v>
      </c>
      <c r="H8" s="84"/>
      <c r="I8" s="83" t="e">
        <f t="shared" si="1"/>
        <v>#DIV/0!</v>
      </c>
      <c r="J8" s="84"/>
      <c r="K8" s="84"/>
      <c r="L8" s="84">
        <f t="shared" ref="L8:L13" si="5">H8+J8+K8</f>
        <v>0</v>
      </c>
      <c r="M8" s="85" t="e">
        <f t="shared" ref="M8:M10" si="6">L8/E8</f>
        <v>#DIV/0!</v>
      </c>
      <c r="N8" s="12"/>
    </row>
    <row r="9" spans="2:17" x14ac:dyDescent="0.3">
      <c r="B9" s="53">
        <v>7</v>
      </c>
      <c r="C9" s="83"/>
      <c r="D9" s="84"/>
      <c r="E9" s="83"/>
      <c r="F9" s="83"/>
      <c r="G9" s="83">
        <f t="shared" si="4"/>
        <v>0</v>
      </c>
      <c r="H9" s="84"/>
      <c r="I9" s="83" t="e">
        <f t="shared" si="1"/>
        <v>#DIV/0!</v>
      </c>
      <c r="J9" s="84"/>
      <c r="K9" s="84"/>
      <c r="L9" s="84">
        <f t="shared" si="5"/>
        <v>0</v>
      </c>
      <c r="M9" s="85" t="e">
        <f t="shared" si="6"/>
        <v>#DIV/0!</v>
      </c>
      <c r="N9" s="12"/>
    </row>
    <row r="10" spans="2:17" s="69" customFormat="1" x14ac:dyDescent="0.3">
      <c r="B10" s="68">
        <v>8</v>
      </c>
      <c r="C10" s="86"/>
      <c r="D10" s="87"/>
      <c r="E10" s="83"/>
      <c r="F10" s="83"/>
      <c r="G10" s="86">
        <f t="shared" si="4"/>
        <v>0</v>
      </c>
      <c r="H10" s="87"/>
      <c r="I10" s="86" t="e">
        <f t="shared" si="1"/>
        <v>#DIV/0!</v>
      </c>
      <c r="J10" s="87"/>
      <c r="K10" s="87"/>
      <c r="L10" s="87">
        <f t="shared" si="5"/>
        <v>0</v>
      </c>
      <c r="M10" s="88" t="e">
        <f t="shared" si="6"/>
        <v>#DIV/0!</v>
      </c>
      <c r="N10" s="89"/>
    </row>
    <row r="11" spans="2:17" s="69" customFormat="1" x14ac:dyDescent="0.3">
      <c r="B11" s="68">
        <v>9</v>
      </c>
      <c r="C11" s="86"/>
      <c r="D11" s="87"/>
      <c r="E11" s="83"/>
      <c r="F11" s="83"/>
      <c r="G11" s="86">
        <f t="shared" si="4"/>
        <v>0</v>
      </c>
      <c r="H11" s="87"/>
      <c r="I11" s="86" t="e">
        <f>H11/E11</f>
        <v>#DIV/0!</v>
      </c>
      <c r="J11" s="87"/>
      <c r="K11" s="87"/>
      <c r="L11" s="87">
        <f t="shared" si="5"/>
        <v>0</v>
      </c>
      <c r="M11" s="88"/>
      <c r="N11" s="89"/>
    </row>
    <row r="12" spans="2:17" s="69" customFormat="1" x14ac:dyDescent="0.3">
      <c r="B12" s="68">
        <v>10</v>
      </c>
      <c r="C12" s="86"/>
      <c r="D12" s="87"/>
      <c r="E12" s="83"/>
      <c r="F12" s="83"/>
      <c r="G12" s="86">
        <f t="shared" si="4"/>
        <v>0</v>
      </c>
      <c r="H12" s="87"/>
      <c r="I12" s="86" t="e">
        <f t="shared" si="1"/>
        <v>#DIV/0!</v>
      </c>
      <c r="J12" s="87"/>
      <c r="K12" s="87"/>
      <c r="L12" s="87">
        <f t="shared" si="5"/>
        <v>0</v>
      </c>
      <c r="M12" s="88"/>
      <c r="N12" s="89"/>
    </row>
    <row r="13" spans="2:17" s="69" customFormat="1" x14ac:dyDescent="0.3">
      <c r="B13" s="68">
        <v>11</v>
      </c>
      <c r="C13" s="86"/>
      <c r="D13" s="87"/>
      <c r="E13" s="83"/>
      <c r="F13" s="83"/>
      <c r="G13" s="86">
        <f t="shared" si="4"/>
        <v>0</v>
      </c>
      <c r="H13" s="87"/>
      <c r="I13" s="86" t="e">
        <f t="shared" si="1"/>
        <v>#DIV/0!</v>
      </c>
      <c r="J13" s="87"/>
      <c r="K13" s="87"/>
      <c r="L13" s="87">
        <f t="shared" si="5"/>
        <v>0</v>
      </c>
      <c r="M13" s="88"/>
      <c r="N13" s="89"/>
    </row>
    <row r="14" spans="2:17" x14ac:dyDescent="0.3">
      <c r="B14" s="53">
        <v>12</v>
      </c>
      <c r="C14" s="83"/>
      <c r="D14" s="84"/>
      <c r="E14" s="83"/>
      <c r="F14" s="83"/>
      <c r="G14" s="83">
        <f t="shared" si="4"/>
        <v>0</v>
      </c>
      <c r="H14" s="84"/>
      <c r="I14" s="83" t="e">
        <f t="shared" si="1"/>
        <v>#DIV/0!</v>
      </c>
      <c r="J14" s="84"/>
      <c r="K14" s="84"/>
      <c r="L14" s="84"/>
      <c r="M14" s="85"/>
      <c r="N14" s="12"/>
      <c r="P14" s="17"/>
      <c r="Q14" s="17"/>
    </row>
    <row r="15" spans="2:17" x14ac:dyDescent="0.3">
      <c r="B15" s="53">
        <v>13</v>
      </c>
      <c r="C15" s="83"/>
      <c r="D15" s="84"/>
      <c r="E15" s="83"/>
      <c r="F15" s="83"/>
      <c r="G15" s="83">
        <f t="shared" si="4"/>
        <v>0</v>
      </c>
      <c r="H15" s="84"/>
      <c r="I15" s="83" t="e">
        <f t="shared" si="1"/>
        <v>#DIV/0!</v>
      </c>
      <c r="J15" s="84"/>
      <c r="K15" s="84"/>
      <c r="L15" s="84"/>
      <c r="M15" s="85"/>
      <c r="N15" s="12"/>
    </row>
    <row r="16" spans="2:17" x14ac:dyDescent="0.3">
      <c r="B16" s="53">
        <v>14</v>
      </c>
      <c r="C16" s="83"/>
      <c r="D16" s="84"/>
      <c r="E16" s="90"/>
      <c r="F16" s="90"/>
      <c r="G16" s="83">
        <f t="shared" si="4"/>
        <v>0</v>
      </c>
      <c r="H16" s="84"/>
      <c r="I16" s="83"/>
      <c r="J16" s="84"/>
      <c r="K16" s="84"/>
      <c r="L16" s="84"/>
      <c r="M16" s="85"/>
      <c r="N16" s="12"/>
    </row>
    <row r="17" spans="2:14" x14ac:dyDescent="0.3">
      <c r="B17" s="53">
        <v>15</v>
      </c>
      <c r="C17" s="91"/>
      <c r="D17" s="84"/>
      <c r="E17" s="90"/>
      <c r="F17" s="90"/>
      <c r="G17" s="90"/>
      <c r="H17" s="84"/>
      <c r="I17" s="83"/>
      <c r="J17" s="84"/>
      <c r="K17" s="84"/>
      <c r="L17" s="84"/>
      <c r="M17" s="85"/>
      <c r="N17" s="12"/>
    </row>
    <row r="18" spans="2:14" x14ac:dyDescent="0.3">
      <c r="B18" s="53">
        <v>16</v>
      </c>
      <c r="C18" s="91"/>
      <c r="D18" s="84"/>
      <c r="E18" s="90"/>
      <c r="F18" s="90"/>
      <c r="G18" s="90"/>
      <c r="H18" s="84"/>
      <c r="I18" s="83"/>
      <c r="J18" s="84"/>
      <c r="K18" s="84"/>
      <c r="L18" s="84"/>
      <c r="M18" s="85"/>
      <c r="N18" s="12"/>
    </row>
    <row r="19" spans="2:14" ht="17.25" thickBot="1" x14ac:dyDescent="0.35">
      <c r="B19" s="54">
        <v>17</v>
      </c>
      <c r="C19" s="92"/>
      <c r="D19" s="93"/>
      <c r="E19" s="94"/>
      <c r="F19" s="94"/>
      <c r="G19" s="94"/>
      <c r="H19" s="93"/>
      <c r="I19" s="95"/>
      <c r="J19" s="93"/>
      <c r="K19" s="93"/>
      <c r="L19" s="93"/>
      <c r="M19" s="96"/>
      <c r="N19" s="12"/>
    </row>
    <row r="20" spans="2:14" ht="17.25" thickBot="1" x14ac:dyDescent="0.35">
      <c r="B20" s="55"/>
      <c r="C20" s="55"/>
      <c r="D20" s="55"/>
      <c r="E20" s="55"/>
      <c r="F20" s="55"/>
      <c r="G20" s="55"/>
      <c r="H20" s="55"/>
      <c r="I20" s="56" t="e">
        <f>AVERAGE(I3:I19)</f>
        <v>#DIV/0!</v>
      </c>
      <c r="J20" s="66" t="s">
        <v>19</v>
      </c>
      <c r="K20" s="66"/>
      <c r="L20" s="66"/>
      <c r="M20" s="57" t="e">
        <f>AVERAGE(M3:M19)</f>
        <v>#DIV/0!</v>
      </c>
    </row>
    <row r="21" spans="2:14" x14ac:dyDescent="0.3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2"/>
    </row>
    <row r="22" spans="2:14" x14ac:dyDescent="0.3">
      <c r="B22" s="7"/>
      <c r="C22" s="7"/>
      <c r="D22" s="7"/>
      <c r="H22" s="7"/>
      <c r="I22" s="7"/>
      <c r="J22" s="7"/>
      <c r="K22" s="7"/>
      <c r="L22" s="7"/>
    </row>
    <row r="23" spans="2:14" x14ac:dyDescent="0.3">
      <c r="B23" s="7"/>
      <c r="C23" s="7"/>
      <c r="D23" s="7"/>
      <c r="H23" s="7"/>
      <c r="I23" s="7"/>
      <c r="J23" s="7"/>
      <c r="K23" s="7"/>
      <c r="L23" s="7"/>
    </row>
    <row r="24" spans="2:14" x14ac:dyDescent="0.3">
      <c r="B24" s="7"/>
      <c r="C24" s="7"/>
      <c r="D24" s="7"/>
      <c r="H24" s="7"/>
      <c r="I24" s="7"/>
      <c r="J24" s="7"/>
      <c r="K24" s="7"/>
      <c r="L24" s="7"/>
    </row>
    <row r="25" spans="2:14" x14ac:dyDescent="0.3">
      <c r="B25" s="7"/>
      <c r="C25" s="7"/>
      <c r="D25" s="7"/>
      <c r="H25" s="7"/>
      <c r="I25" s="7"/>
      <c r="J25" s="7"/>
      <c r="K25" s="7"/>
      <c r="L25" s="7"/>
    </row>
    <row r="26" spans="2:14" x14ac:dyDescent="0.3">
      <c r="B26" s="7"/>
      <c r="C26" s="7"/>
      <c r="D26" s="7"/>
      <c r="H26" s="7"/>
      <c r="I26" s="7"/>
      <c r="J26" s="7"/>
      <c r="K26" s="7"/>
      <c r="L26" s="7"/>
    </row>
  </sheetData>
  <mergeCells count="1">
    <mergeCell ref="J20:L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E5:H18"/>
  <sheetViews>
    <sheetView zoomScaleNormal="100" workbookViewId="0">
      <selection activeCell="J8" sqref="J8"/>
    </sheetView>
  </sheetViews>
  <sheetFormatPr defaultRowHeight="15" x14ac:dyDescent="0.25"/>
  <cols>
    <col min="5" max="5" width="19.42578125" customWidth="1"/>
    <col min="6" max="6" width="15.7109375" customWidth="1"/>
    <col min="7" max="7" width="13.42578125" customWidth="1"/>
    <col min="8" max="8" width="12.5703125" bestFit="1" customWidth="1"/>
  </cols>
  <sheetData>
    <row r="5" spans="5:8" x14ac:dyDescent="0.25">
      <c r="E5" s="18"/>
      <c r="F5" s="18"/>
      <c r="G5" s="18"/>
    </row>
    <row r="6" spans="5:8" x14ac:dyDescent="0.25">
      <c r="E6" s="19"/>
      <c r="F6" s="20"/>
      <c r="G6" s="21"/>
      <c r="H6" s="22"/>
    </row>
    <row r="7" spans="5:8" x14ac:dyDescent="0.25">
      <c r="E7" s="19"/>
      <c r="F7" s="20"/>
      <c r="G7" s="21"/>
      <c r="H7" s="22"/>
    </row>
    <row r="8" spans="5:8" x14ac:dyDescent="0.25">
      <c r="E8" s="19"/>
      <c r="F8" s="20"/>
      <c r="G8" s="21"/>
      <c r="H8" s="22"/>
    </row>
    <row r="9" spans="5:8" x14ac:dyDescent="0.25">
      <c r="E9" s="19"/>
      <c r="F9" s="20"/>
      <c r="G9" s="21"/>
      <c r="H9" s="22"/>
    </row>
    <row r="10" spans="5:8" x14ac:dyDescent="0.25">
      <c r="E10" s="19"/>
      <c r="F10" s="20"/>
      <c r="G10" s="21"/>
      <c r="H10" s="22"/>
    </row>
    <row r="11" spans="5:8" x14ac:dyDescent="0.25">
      <c r="E11" s="19"/>
      <c r="F11" s="21"/>
      <c r="G11" s="21"/>
      <c r="H11" s="22"/>
    </row>
    <row r="12" spans="5:8" x14ac:dyDescent="0.25">
      <c r="E12" s="19"/>
      <c r="F12" s="20"/>
      <c r="G12" s="21"/>
      <c r="H12" s="22"/>
    </row>
    <row r="13" spans="5:8" x14ac:dyDescent="0.25">
      <c r="E13" s="19"/>
      <c r="F13" s="21"/>
      <c r="G13" s="21"/>
      <c r="H13" s="22"/>
    </row>
    <row r="14" spans="5:8" x14ac:dyDescent="0.25">
      <c r="E14" s="19"/>
      <c r="F14" s="20"/>
      <c r="G14" s="21"/>
      <c r="H14" s="22"/>
    </row>
    <row r="15" spans="5:8" x14ac:dyDescent="0.25">
      <c r="E15" s="19"/>
      <c r="F15" s="20"/>
      <c r="G15" s="21"/>
      <c r="H15" s="22"/>
    </row>
    <row r="16" spans="5:8" x14ac:dyDescent="0.25">
      <c r="E16" s="19"/>
      <c r="F16" s="20"/>
      <c r="G16" s="21"/>
      <c r="H16" s="22"/>
    </row>
    <row r="17" spans="5:8" x14ac:dyDescent="0.25">
      <c r="E17" s="19"/>
      <c r="F17" s="21"/>
      <c r="G17" s="21"/>
      <c r="H17" s="22"/>
    </row>
    <row r="18" spans="5:8" x14ac:dyDescent="0.25">
      <c r="E18" s="23"/>
      <c r="F18" s="24"/>
      <c r="G18" s="25"/>
      <c r="H18" s="2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Shiv Vaibhav(Approved)</vt:lpstr>
      <vt:lpstr>Shiv Vaibhav(Approved) (Sale)</vt:lpstr>
      <vt:lpstr>Shiv Vaibhav(Approved) (Rehab)</vt:lpstr>
      <vt:lpstr>Shiv Vaibhav (Proposed Inve)</vt:lpstr>
      <vt:lpstr>Total</vt:lpstr>
      <vt:lpstr>Rera</vt:lpstr>
      <vt:lpstr>Typical Floor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2025-01-10T10:49:38Z</dcterms:modified>
</cp:coreProperties>
</file>