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IT ROORKEE\Paras Garg\"/>
    </mc:Choice>
  </mc:AlternateContent>
  <xr:revisionPtr revIDLastSave="0" documentId="13_ncr:1_{BB384A1A-1C11-4AB6-8BE6-2B2C53994C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3" i="4" l="1"/>
  <c r="Q24" i="4"/>
  <c r="Q25" i="4"/>
  <c r="Q26" i="4"/>
  <c r="Q33" i="4" s="1"/>
  <c r="Q27" i="4"/>
  <c r="Q28" i="4"/>
  <c r="Q29" i="4"/>
  <c r="Q30" i="4"/>
  <c r="Q31" i="4"/>
  <c r="Q32" i="4"/>
  <c r="Q22" i="4"/>
  <c r="Q21" i="4"/>
  <c r="H20" i="4"/>
  <c r="H22" i="4" s="1"/>
  <c r="V10" i="4"/>
  <c r="V11" i="4"/>
  <c r="V12" i="4"/>
  <c r="V9" i="4"/>
  <c r="R10" i="4"/>
  <c r="R11" i="4"/>
  <c r="R12" i="4"/>
  <c r="R9" i="4"/>
  <c r="U12" i="4"/>
  <c r="U11" i="4"/>
  <c r="U10" i="4"/>
  <c r="U9" i="4"/>
  <c r="H23" i="4" l="1"/>
  <c r="I23" i="4" s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<sst xmlns="http://schemas.openxmlformats.org/spreadsheetml/2006/main" count="29" uniqueCount="25">
  <si>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</si>
  <si>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</si>
  <si>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</si>
  <si>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</si>
  <si>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</si>
  <si>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</si>
  <si>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</si>
  <si>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</si>
  <si>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</si>
  <si>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</si>
  <si>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</si>
  <si>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</si>
  <si>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</si>
  <si>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1604, 16th Floor, Wing - B, Romell Orbis, Village - Mogra, Andheri East, </t>
  </si>
  <si>
    <t>rera ca</t>
  </si>
  <si>
    <t>Allot Ltr - 03.01.2025 - 2,36,41,509.00</t>
  </si>
  <si>
    <t>oc - 2024</t>
  </si>
  <si>
    <t>rate</t>
  </si>
  <si>
    <t>fmv</t>
  </si>
  <si>
    <t>27.12.24</t>
  </si>
  <si>
    <t>20.12.24</t>
  </si>
  <si>
    <t>19.10.24</t>
  </si>
  <si>
    <t>1 car parking</t>
  </si>
  <si>
    <t>mca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</si>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</sst>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1F4CD-5B24-4522-B4E2-4280995A0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0CA47-E4FF-490A-8751-71E56B2B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7D4CE-C51E-43B3-82B1-CA1A22E5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B704A-4781-4593-80C5-041B3D8D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424A8-8D13-4C61-8894-B74882FC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EBB71-95F6-43CC-9558-187E2710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B1F53-773A-4575-BEE9-D481938E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F80B9-6588-4A03-84F6-EE2D4624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B96A-2E47-498E-8495-A3700597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02A82-7FDA-4D79-BDAB-2B6C5169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AC6C2-97CB-4D9A-B293-849EC6B2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5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4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858</v>
      </c>
      <c r="C2" s="4">
        <f>B2*1.2</f>
        <v>1029.5999999999999</v>
      </c>
      <c r="D2" s="4">
        <f t="shared" ref="D2:D13" si="2">C2*1.2</f>
        <v>1235.5199999999998</v>
      </c>
      <c r="E2" s="5">
        <f t="shared" ref="E2:E13" si="3">R2</f>
        <v>24900000</v>
      </c>
      <c r="F2" s="10">
        <f t="shared" ref="F2:F13" si="4">ROUND((E2/B2),0)</f>
        <v>29021</v>
      </c>
      <c r="G2" s="10">
        <f t="shared" ref="G2:G13" si="5">ROUND((E2/C2),0)</f>
        <v>24184</v>
      </c>
      <c r="H2" s="10">
        <f t="shared" ref="H2:H13" si="6">ROUND((E2/D2),0)</f>
        <v>20153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858</v>
      </c>
      <c r="R2" s="2">
        <v>24900000</v>
      </c>
      <c r="S2" s="8"/>
      <c r="T2" s="8"/>
    </row>
    <row r="3" spans="1:22" x14ac:dyDescent="0.25">
      <c r="A3" s="4">
        <f t="shared" si="0"/>
        <v>0</v>
      </c>
      <c r="B3" s="4">
        <f t="shared" si="1"/>
        <v>858</v>
      </c>
      <c r="C3" s="4">
        <f t="shared" ref="C3:C15" si="9">B3*1.2</f>
        <v>1029.5999999999999</v>
      </c>
      <c r="D3" s="4">
        <f t="shared" si="2"/>
        <v>1235.5199999999998</v>
      </c>
      <c r="E3" s="5">
        <f t="shared" si="3"/>
        <v>24200000</v>
      </c>
      <c r="F3" s="10">
        <f t="shared" si="4"/>
        <v>28205</v>
      </c>
      <c r="G3" s="10">
        <f t="shared" si="5"/>
        <v>23504</v>
      </c>
      <c r="H3" s="10">
        <f t="shared" si="6"/>
        <v>19587</v>
      </c>
      <c r="I3" s="4" t="e">
        <f>#REF!</f>
        <v>#REF!</v>
      </c>
      <c r="J3" s="4">
        <f t="shared" si="7"/>
        <v>15</v>
      </c>
      <c r="O3">
        <v>0</v>
      </c>
      <c r="P3">
        <f t="shared" si="8"/>
        <v>0</v>
      </c>
      <c r="Q3">
        <v>858</v>
      </c>
      <c r="R3" s="2">
        <v>24200000</v>
      </c>
      <c r="S3" s="8">
        <v>15</v>
      </c>
      <c r="T3" s="8"/>
    </row>
    <row r="4" spans="1:22" x14ac:dyDescent="0.25">
      <c r="A4" s="4">
        <f t="shared" si="0"/>
        <v>0</v>
      </c>
      <c r="B4" s="4">
        <f t="shared" si="1"/>
        <v>858</v>
      </c>
      <c r="C4" s="4">
        <f t="shared" si="9"/>
        <v>1029.5999999999999</v>
      </c>
      <c r="D4" s="4">
        <f t="shared" si="2"/>
        <v>1235.5199999999998</v>
      </c>
      <c r="E4" s="16">
        <f t="shared" si="3"/>
        <v>23000000</v>
      </c>
      <c r="F4" s="10">
        <f t="shared" si="4"/>
        <v>26807</v>
      </c>
      <c r="G4" s="10">
        <f t="shared" si="5"/>
        <v>22339</v>
      </c>
      <c r="H4" s="10">
        <f t="shared" si="6"/>
        <v>18616</v>
      </c>
      <c r="I4" s="4" t="e">
        <f>#REF!</f>
        <v>#REF!</v>
      </c>
      <c r="J4" s="4">
        <f t="shared" si="7"/>
        <v>10</v>
      </c>
      <c r="O4">
        <v>0</v>
      </c>
      <c r="P4">
        <f t="shared" si="8"/>
        <v>0</v>
      </c>
      <c r="Q4">
        <v>858</v>
      </c>
      <c r="R4" s="2">
        <v>23000000</v>
      </c>
      <c r="S4" s="8">
        <v>10</v>
      </c>
      <c r="T4" s="8"/>
    </row>
    <row r="5" spans="1:22" x14ac:dyDescent="0.25">
      <c r="A5" s="4">
        <f t="shared" si="0"/>
        <v>0</v>
      </c>
      <c r="B5" s="4">
        <f t="shared" si="1"/>
        <v>858</v>
      </c>
      <c r="C5" s="4">
        <f t="shared" si="9"/>
        <v>1029.5999999999999</v>
      </c>
      <c r="D5" s="4">
        <f t="shared" si="2"/>
        <v>1235.5199999999998</v>
      </c>
      <c r="E5" s="16">
        <f t="shared" si="3"/>
        <v>23500000</v>
      </c>
      <c r="F5" s="10">
        <f t="shared" si="4"/>
        <v>27389</v>
      </c>
      <c r="G5" s="10">
        <f t="shared" si="5"/>
        <v>22824</v>
      </c>
      <c r="H5" s="10">
        <f t="shared" si="6"/>
        <v>19020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858</v>
      </c>
      <c r="R5" s="2">
        <v>23500000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858</v>
      </c>
      <c r="C6" s="4">
        <f t="shared" si="9"/>
        <v>1029.5999999999999</v>
      </c>
      <c r="D6" s="4">
        <f t="shared" si="2"/>
        <v>1235.5199999999998</v>
      </c>
      <c r="E6" s="16">
        <f t="shared" si="3"/>
        <v>27500000</v>
      </c>
      <c r="F6" s="15">
        <f t="shared" si="4"/>
        <v>32051</v>
      </c>
      <c r="G6" s="10">
        <f t="shared" si="5"/>
        <v>26709</v>
      </c>
      <c r="H6" s="10">
        <f t="shared" si="6"/>
        <v>22258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858</v>
      </c>
      <c r="R6" s="2">
        <v>27500000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858</v>
      </c>
      <c r="C7" s="4">
        <f t="shared" si="9"/>
        <v>1029.5999999999999</v>
      </c>
      <c r="D7" s="4">
        <f t="shared" si="2"/>
        <v>1235.5199999999998</v>
      </c>
      <c r="E7" s="16">
        <f t="shared" si="3"/>
        <v>27300000</v>
      </c>
      <c r="F7" s="15">
        <f t="shared" si="4"/>
        <v>31818</v>
      </c>
      <c r="G7" s="10">
        <f t="shared" si="5"/>
        <v>26515</v>
      </c>
      <c r="H7" s="10">
        <f t="shared" si="6"/>
        <v>22096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858</v>
      </c>
      <c r="R7" s="2">
        <v>27300000</v>
      </c>
      <c r="S7" s="8"/>
      <c r="T7" s="8"/>
    </row>
    <row r="8" spans="1:22" x14ac:dyDescent="0.25">
      <c r="A8" s="4">
        <f t="shared" si="0"/>
        <v>0</v>
      </c>
      <c r="B8" s="4">
        <f t="shared" si="1"/>
        <v>858</v>
      </c>
      <c r="C8" s="4">
        <f t="shared" si="9"/>
        <v>1029.5999999999999</v>
      </c>
      <c r="D8" s="4">
        <f t="shared" si="2"/>
        <v>1235.5199999999998</v>
      </c>
      <c r="E8" s="16">
        <f t="shared" si="3"/>
        <v>23600000</v>
      </c>
      <c r="F8" s="10">
        <f t="shared" si="4"/>
        <v>27506</v>
      </c>
      <c r="G8" s="10">
        <f t="shared" si="5"/>
        <v>22922</v>
      </c>
      <c r="H8" s="10">
        <f t="shared" si="6"/>
        <v>19101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858</v>
      </c>
      <c r="R8" s="2">
        <v>23600000</v>
      </c>
      <c r="S8" s="8"/>
      <c r="T8" s="8"/>
    </row>
    <row r="9" spans="1:22" x14ac:dyDescent="0.25">
      <c r="A9" s="4">
        <f t="shared" si="0"/>
        <v>0</v>
      </c>
      <c r="B9" s="4">
        <f t="shared" si="1"/>
        <v>620</v>
      </c>
      <c r="C9" s="4">
        <f t="shared" si="9"/>
        <v>744</v>
      </c>
      <c r="D9" s="4">
        <f t="shared" si="2"/>
        <v>892.8</v>
      </c>
      <c r="E9" s="16">
        <f t="shared" si="3"/>
        <v>16500000</v>
      </c>
      <c r="F9" s="10">
        <f t="shared" si="4"/>
        <v>26613</v>
      </c>
      <c r="G9" s="10">
        <f t="shared" si="5"/>
        <v>22177</v>
      </c>
      <c r="H9" s="10">
        <f t="shared" si="6"/>
        <v>18481</v>
      </c>
      <c r="I9" s="4" t="e">
        <f>#REF!</f>
        <v>#REF!</v>
      </c>
      <c r="J9" s="4">
        <f t="shared" si="7"/>
        <v>5</v>
      </c>
      <c r="O9">
        <v>0</v>
      </c>
      <c r="P9">
        <f t="shared" si="8"/>
        <v>0</v>
      </c>
      <c r="Q9">
        <v>620</v>
      </c>
      <c r="R9" s="2">
        <f>16500000</f>
        <v>16500000</v>
      </c>
      <c r="S9" s="8">
        <v>5</v>
      </c>
      <c r="T9" s="8" t="s">
        <v>19</v>
      </c>
      <c r="U9" s="2">
        <f>16500000+990000+30000</f>
        <v>17520000</v>
      </c>
      <c r="V9">
        <f>U9/Q9</f>
        <v>28258.064516129034</v>
      </c>
    </row>
    <row r="10" spans="1:22" x14ac:dyDescent="0.25">
      <c r="A10" s="4">
        <f t="shared" si="0"/>
        <v>0</v>
      </c>
      <c r="B10" s="4">
        <f t="shared" si="1"/>
        <v>426</v>
      </c>
      <c r="C10" s="4">
        <f t="shared" si="9"/>
        <v>511.2</v>
      </c>
      <c r="D10" s="4">
        <f t="shared" si="2"/>
        <v>613.43999999999994</v>
      </c>
      <c r="E10" s="16">
        <f t="shared" si="3"/>
        <v>13051000</v>
      </c>
      <c r="F10" s="15">
        <f t="shared" si="4"/>
        <v>30636</v>
      </c>
      <c r="G10" s="10">
        <f t="shared" si="5"/>
        <v>25530</v>
      </c>
      <c r="H10" s="10">
        <f t="shared" si="6"/>
        <v>21275</v>
      </c>
      <c r="I10" s="4" t="e">
        <f>#REF!</f>
        <v>#REF!</v>
      </c>
      <c r="J10" s="4">
        <f t="shared" si="7"/>
        <v>19</v>
      </c>
      <c r="O10">
        <v>0</v>
      </c>
      <c r="P10">
        <f t="shared" si="8"/>
        <v>0</v>
      </c>
      <c r="Q10">
        <v>426</v>
      </c>
      <c r="R10" s="2">
        <f>13051000</f>
        <v>13051000</v>
      </c>
      <c r="S10" s="8">
        <v>19</v>
      </c>
      <c r="T10" s="8" t="s">
        <v>20</v>
      </c>
      <c r="U10" s="2">
        <f>13051000+7831000+30000</f>
        <v>20912000</v>
      </c>
      <c r="V10">
        <f t="shared" ref="V10:V12" si="10">U10/Q10</f>
        <v>49089.201877934269</v>
      </c>
    </row>
    <row r="11" spans="1:22" x14ac:dyDescent="0.25">
      <c r="A11" s="4">
        <f t="shared" si="0"/>
        <v>0</v>
      </c>
      <c r="B11" s="4">
        <f t="shared" si="1"/>
        <v>858</v>
      </c>
      <c r="C11" s="4">
        <f t="shared" si="9"/>
        <v>1029.5999999999999</v>
      </c>
      <c r="D11" s="4">
        <f t="shared" si="2"/>
        <v>1235.5199999999998</v>
      </c>
      <c r="E11" s="16">
        <f t="shared" si="3"/>
        <v>25000000</v>
      </c>
      <c r="F11" s="10">
        <f t="shared" si="4"/>
        <v>29138</v>
      </c>
      <c r="G11" s="10">
        <f t="shared" si="5"/>
        <v>24281</v>
      </c>
      <c r="H11" s="10">
        <f t="shared" si="6"/>
        <v>20234</v>
      </c>
      <c r="I11" s="4" t="e">
        <f>#REF!</f>
        <v>#REF!</v>
      </c>
      <c r="J11" s="4">
        <f t="shared" si="7"/>
        <v>15</v>
      </c>
      <c r="O11">
        <v>0</v>
      </c>
      <c r="P11">
        <f t="shared" si="8"/>
        <v>0</v>
      </c>
      <c r="Q11">
        <v>858</v>
      </c>
      <c r="R11" s="2">
        <f>25000000</f>
        <v>25000000</v>
      </c>
      <c r="S11" s="8">
        <v>15</v>
      </c>
      <c r="T11" s="8" t="s">
        <v>21</v>
      </c>
      <c r="U11" s="2">
        <f>25000000+1500000+30000</f>
        <v>26530000</v>
      </c>
      <c r="V11">
        <f t="shared" si="10"/>
        <v>30920.745920745921</v>
      </c>
    </row>
    <row r="12" spans="1:22" x14ac:dyDescent="0.25">
      <c r="A12" s="4">
        <f t="shared" si="0"/>
        <v>0</v>
      </c>
      <c r="B12" s="4">
        <f t="shared" si="1"/>
        <v>425</v>
      </c>
      <c r="C12" s="4">
        <f t="shared" si="9"/>
        <v>510</v>
      </c>
      <c r="D12" s="4">
        <f t="shared" si="2"/>
        <v>612</v>
      </c>
      <c r="E12" s="16">
        <f t="shared" si="3"/>
        <v>12800000</v>
      </c>
      <c r="F12" s="15">
        <f t="shared" si="4"/>
        <v>30118</v>
      </c>
      <c r="G12" s="10">
        <f t="shared" si="5"/>
        <v>25098</v>
      </c>
      <c r="H12" s="10">
        <f t="shared" si="6"/>
        <v>20915</v>
      </c>
      <c r="I12" s="4" t="e">
        <f>#REF!</f>
        <v>#REF!</v>
      </c>
      <c r="J12" s="4">
        <f t="shared" si="7"/>
        <v>19</v>
      </c>
      <c r="O12">
        <v>0</v>
      </c>
      <c r="P12">
        <f t="shared" si="8"/>
        <v>0</v>
      </c>
      <c r="Q12">
        <v>425</v>
      </c>
      <c r="R12" s="2">
        <f>12800000</f>
        <v>12800000</v>
      </c>
      <c r="S12" s="8">
        <v>19</v>
      </c>
      <c r="T12" s="8" t="s">
        <v>20</v>
      </c>
      <c r="U12" s="2">
        <f>12800000+768000+30000</f>
        <v>13598000</v>
      </c>
      <c r="V12">
        <f t="shared" si="10"/>
        <v>31995.294117647059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858</v>
      </c>
      <c r="I18" t="s">
        <v>22</v>
      </c>
    </row>
    <row r="19" spans="7:24" x14ac:dyDescent="0.25">
      <c r="G19" t="s">
        <v>17</v>
      </c>
      <c r="H19">
        <v>30500</v>
      </c>
    </row>
    <row r="20" spans="7:24" x14ac:dyDescent="0.25">
      <c r="G20" t="s">
        <v>18</v>
      </c>
      <c r="H20">
        <f>H19*H18</f>
        <v>26169000</v>
      </c>
      <c r="O20" t="s">
        <v>23</v>
      </c>
    </row>
    <row r="21" spans="7:24" x14ac:dyDescent="0.25">
      <c r="G21" t="s">
        <v>24</v>
      </c>
      <c r="H21">
        <v>1200000</v>
      </c>
      <c r="O21">
        <v>21.29</v>
      </c>
      <c r="P21">
        <v>10</v>
      </c>
      <c r="Q21">
        <f>P21*O21</f>
        <v>212.89999999999998</v>
      </c>
    </row>
    <row r="22" spans="7:24" x14ac:dyDescent="0.25">
      <c r="G22" s="6"/>
      <c r="H22" s="6">
        <f>H21+H20</f>
        <v>27369000</v>
      </c>
      <c r="O22">
        <v>10.67</v>
      </c>
      <c r="P22">
        <v>2.92</v>
      </c>
      <c r="Q22">
        <f>P22*O22</f>
        <v>31.156399999999998</v>
      </c>
    </row>
    <row r="23" spans="7:24" x14ac:dyDescent="0.25">
      <c r="H23">
        <f>H22*98%</f>
        <v>26821620</v>
      </c>
      <c r="I23">
        <f>H23*75%</f>
        <v>20116215</v>
      </c>
      <c r="O23">
        <v>13.75</v>
      </c>
      <c r="P23">
        <v>9.43</v>
      </c>
      <c r="Q23">
        <f t="shared" ref="Q23:Q32" si="21">P23*O23</f>
        <v>129.66249999999999</v>
      </c>
    </row>
    <row r="24" spans="7:24" x14ac:dyDescent="0.25">
      <c r="J24" t="s">
        <v>16</v>
      </c>
      <c r="O24">
        <v>1.91</v>
      </c>
      <c r="P24" s="11">
        <v>4.8499999999999996</v>
      </c>
      <c r="Q24">
        <f t="shared" si="21"/>
        <v>9.2634999999999987</v>
      </c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O25">
        <v>7.12</v>
      </c>
      <c r="P25" s="11">
        <v>3.91</v>
      </c>
      <c r="Q25">
        <f t="shared" si="21"/>
        <v>27.839200000000002</v>
      </c>
      <c r="R25" s="14"/>
      <c r="T25" s="14"/>
      <c r="U25" s="14"/>
      <c r="V25" s="11"/>
      <c r="W25" s="11"/>
      <c r="X25" s="11"/>
    </row>
    <row r="26" spans="7:24" x14ac:dyDescent="0.25">
      <c r="O26">
        <v>3.18</v>
      </c>
      <c r="P26" s="11">
        <v>8.41</v>
      </c>
      <c r="Q26">
        <f t="shared" si="21"/>
        <v>26.7438</v>
      </c>
      <c r="R26" s="11"/>
      <c r="T26" s="11"/>
      <c r="U26" s="11"/>
      <c r="V26" s="11"/>
      <c r="W26" s="11"/>
      <c r="X26" s="11"/>
    </row>
    <row r="27" spans="7:24" x14ac:dyDescent="0.25">
      <c r="O27">
        <v>10</v>
      </c>
      <c r="P27" s="11">
        <v>7</v>
      </c>
      <c r="Q27">
        <f t="shared" si="21"/>
        <v>70</v>
      </c>
      <c r="R27" s="11"/>
      <c r="T27" s="11"/>
      <c r="U27" s="11"/>
      <c r="V27" s="11"/>
      <c r="W27" s="11"/>
      <c r="X27" s="11"/>
    </row>
    <row r="28" spans="7:24" x14ac:dyDescent="0.25">
      <c r="O28">
        <v>9.92</v>
      </c>
      <c r="P28" s="11">
        <v>11.7</v>
      </c>
      <c r="Q28">
        <f t="shared" si="21"/>
        <v>116.06399999999999</v>
      </c>
      <c r="R28" s="12"/>
      <c r="T28" s="12"/>
      <c r="U28" s="12"/>
      <c r="V28" s="11"/>
      <c r="W28" s="11"/>
      <c r="X28" s="11"/>
    </row>
    <row r="29" spans="7:24" x14ac:dyDescent="0.25">
      <c r="O29">
        <v>6.91</v>
      </c>
      <c r="P29" s="11">
        <v>4.25</v>
      </c>
      <c r="Q29">
        <f t="shared" si="21"/>
        <v>29.3675</v>
      </c>
      <c r="R29" s="11"/>
      <c r="T29" s="11"/>
      <c r="U29" s="11"/>
      <c r="V29" s="11"/>
      <c r="W29" s="11"/>
      <c r="X29" s="11"/>
    </row>
    <row r="30" spans="7:24" x14ac:dyDescent="0.25">
      <c r="O30">
        <v>1</v>
      </c>
      <c r="P30" s="11">
        <v>3.16</v>
      </c>
      <c r="Q30">
        <f t="shared" si="21"/>
        <v>3.16</v>
      </c>
      <c r="R30" s="11"/>
      <c r="T30" s="11"/>
      <c r="U30" s="11"/>
      <c r="V30" s="11"/>
      <c r="W30" s="11"/>
      <c r="X30" s="11"/>
    </row>
    <row r="31" spans="7:24" x14ac:dyDescent="0.25">
      <c r="O31">
        <v>3.85</v>
      </c>
      <c r="P31" s="11">
        <v>8.1999999999999993</v>
      </c>
      <c r="Q31">
        <f t="shared" si="21"/>
        <v>31.569999999999997</v>
      </c>
      <c r="R31" s="11"/>
      <c r="T31" s="11"/>
      <c r="U31" s="11"/>
      <c r="V31" s="11"/>
      <c r="W31" s="11"/>
      <c r="X31" s="11"/>
    </row>
    <row r="32" spans="7:24" x14ac:dyDescent="0.25">
      <c r="O32">
        <v>9.81</v>
      </c>
      <c r="P32" s="11">
        <v>11.75</v>
      </c>
      <c r="Q32">
        <f t="shared" si="21"/>
        <v>115.26750000000001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SUM(Q21:Q32)</f>
        <v>802.99440000000004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2025-01-10T05:20:37Z</dcterms:modified>
</cp:coreProperties>
</file>