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Umesh Anant Padwal\"/>
    </mc:Choice>
  </mc:AlternateContent>
  <xr:revisionPtr revIDLastSave="0" documentId="13_ncr:1_{848ACC25-98A6-4E0C-8423-AC959A8D8146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3" i="4" l="1"/>
  <c r="P3" i="4"/>
  <c r="O4" i="4"/>
  <c r="R4" i="4" s="1"/>
  <c r="O5" i="4"/>
  <c r="P5" i="4" s="1"/>
  <c r="S5" i="4" s="1"/>
  <c r="O6" i="4"/>
  <c r="R6" i="4" s="1"/>
  <c r="P6" i="4"/>
  <c r="S6" i="4" s="1"/>
  <c r="O7" i="4"/>
  <c r="P7" i="4"/>
  <c r="O8" i="4"/>
  <c r="P8" i="4"/>
  <c r="O9" i="4"/>
  <c r="P9" i="4"/>
  <c r="P2" i="4"/>
  <c r="S2" i="4" s="1"/>
  <c r="O2" i="4"/>
  <c r="R2" i="4" s="1"/>
  <c r="C3" i="4"/>
  <c r="D3" i="4" s="1"/>
  <c r="C4" i="4"/>
  <c r="D4" i="4" s="1"/>
  <c r="C5" i="4"/>
  <c r="D5" i="4" s="1"/>
  <c r="C6" i="4"/>
  <c r="D6" i="4" s="1"/>
  <c r="C7" i="4"/>
  <c r="D7" i="4" s="1"/>
  <c r="C8" i="4"/>
  <c r="D8" i="4" s="1"/>
  <c r="C9" i="4"/>
  <c r="D9" i="4" s="1"/>
  <c r="C10" i="4"/>
  <c r="D10" i="4"/>
  <c r="C2" i="4"/>
  <c r="D2" i="4" s="1"/>
  <c r="B32" i="23"/>
  <c r="I3" i="23"/>
  <c r="C11" i="4"/>
  <c r="C12" i="4"/>
  <c r="R3" i="4"/>
  <c r="S3" i="4"/>
  <c r="D2" i="25"/>
  <c r="C13" i="4"/>
  <c r="C14" i="4"/>
  <c r="R5" i="4" l="1"/>
  <c r="P4" i="4"/>
  <c r="S4" i="4" s="1"/>
  <c r="P11" i="4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<sst xmlns="http://schemas.openxmlformats.org/spreadsheetml/2006/main" count="108" uniqueCount="87">
  <si>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</si>
  <si>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</si>
  <si>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</si>
  <si>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</si>
  <si>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</si>
  <si>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</si>
  <si>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</si>
  <si>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</si>
  <si>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</si>
  <si>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</si>
  <si>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</si>
  <si>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</si>
  <si>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</si>
  <si>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</si>
  <si>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</si>
  <si>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</si>
  <si>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</si>
  <si>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</si>
  <si>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</si>
  <si>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</si>
  <si>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</si>
  <si>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</si>
  <si>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</si>
  <si>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</si>
  <si>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</si>
  <si>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</si>
  <si>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</si>
  <si>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</si>
  <si>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</si>
  <si>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</si>
  <si>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</si>
  <si>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</si>
  <si>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</si>
  <si>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</si>
  <si>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</si>
  <si>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</si>
  <si>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</si>
  <si>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</si>
  <si>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</si>
  <si>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</si>
  <si>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</si>
  <si>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</si>
  <si>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</si>
  <si>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</si>
  <si>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</si>
  <si>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</si>
  <si>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</si>
  <si>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</si>
  <si>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</si>
  <si>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</si>
  <si>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</si>
  <si>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</si>
  <si>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</si>
  <si>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</si>
  <si>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</si>
  <si>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</si>
  <si>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</si>
  <si>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</si>
  <si>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</si>
  <si>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</si>
  <si>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</si>
  <si>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</si>
  <si>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</si>
  <si>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</si>
  <si>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</si>
  <si>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</si>
  <si>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</si>
  <si>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</si>
  <si>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</si>
  <si>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</si>
  <si>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</si>
  <si>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</si>
  <si>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</si>
  <si>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Lead No.  13560</t>
  </si>
  <si>
    <t>SBI (RACPC SION)</t>
  </si>
  <si>
    <t xml:space="preserve">Umesh Anant Padwal </t>
  </si>
  <si>
    <t>SBI -RACPC SION - Umesh Anant Padwal  - Residential Flat No. 1802, 18th Floor, Building No 53, Runwal Garden Phase 6, Village - Ghariwali, Dombivali, State - Maharashtra, India</t>
  </si>
  <si>
    <t>rate on CA</t>
  </si>
  <si>
    <t>18th Flr</t>
  </si>
  <si>
    <t xml:space="preserve">Agreement </t>
  </si>
  <si>
    <t>date 07.01.2025</t>
  </si>
  <si>
    <t>new</t>
  </si>
  <si>
    <t>Built up area (10%)</t>
  </si>
  <si>
    <t>BUA (10%)</t>
  </si>
  <si>
    <t>1 BHK</t>
  </si>
  <si>
    <t>As per plan Building No. 53 (6A)</t>
  </si>
  <si>
    <t>per floor 14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</si>
</sst>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43" fontId="2" fillId="2" borderId="0" xfId="1" applyFon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4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981808</xdr:colOff>
      <xdr:row>5</xdr:row>
      <xdr:rowOff>175847</xdr:rowOff>
    </xdr:from>
    <xdr:to>
      <xdr:col>13</xdr:col>
      <xdr:colOff>403806</xdr:colOff>
      <xdr:row>21</xdr:row>
      <xdr:rowOff>87924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FF48C-0EDB-D025-8B40-F2C61537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3270" y="1370135"/>
          <a:ext cx="5906324" cy="31725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11</xdr:col>
      <xdr:colOff>333425</xdr:colOff>
      <xdr:row>49</xdr:row>
      <xdr:rowOff>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10D31-9830-83B5-F36D-BB00964D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1462" y="7568712"/>
          <a:ext cx="5601482" cy="2476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480521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D3E0A-60C4-3ABC-816E-91D1204C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02540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249727</xdr:colOff>
      <xdr:row>38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45B7D-D465-C882-6444-152447EC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80127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3A5CEF-29AC-E6C4-55FE-58B7311BD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1164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133350</xdr:rowOff>
    </xdr:from>
    <xdr:to>
      <xdr:col>14</xdr:col>
      <xdr:colOff>258401</xdr:colOff>
      <xdr:row>87</xdr:row>
      <xdr:rowOff>48756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FCD82D-172E-EF1B-902F-32E299540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8515350"/>
          <a:ext cx="8783276" cy="8106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267928</xdr:colOff>
      <xdr:row>126</xdr:row>
      <xdr:rowOff>39089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BFA783-3BA3-0603-BB9C-C847871D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8802328" cy="7087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14</xdr:col>
      <xdr:colOff>258402</xdr:colOff>
      <xdr:row>164</xdr:row>
      <xdr:rowOff>134326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9D1832-8431-B507-3002-1A74C1E4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8792802" cy="6992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14</xdr:col>
      <xdr:colOff>258402</xdr:colOff>
      <xdr:row>207</xdr:row>
      <xdr:rowOff>153485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3FAFA1-40D3-80BB-F669-5F37D2C1B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8792802" cy="7773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14</xdr:col>
      <xdr:colOff>229823</xdr:colOff>
      <xdr:row>243</xdr:row>
      <xdr:rowOff>39009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F394E1-EE61-E2F0-1027-2DEFBE20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814500"/>
          <a:ext cx="8764223" cy="6516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3" t="s">
        <v>43</v>
      </c>
      <c r="H2" s="114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3" zoomScale="130" zoomScaleNormal="13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2"/>
    </row>
    <row r="2" spans="1:13" x14ac:dyDescent="0.25">
      <c r="A2" s="9"/>
      <c r="C2" s="99" t="s">
        <v>78</v>
      </c>
      <c r="D2" s="103"/>
      <c r="F2" s="5"/>
      <c r="G2" s="5"/>
      <c r="H2" s="99" t="s">
        <v>72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4">
        <f>C4+C5</f>
        <v>12200</v>
      </c>
      <c r="D3" s="105" t="s">
        <v>77</v>
      </c>
      <c r="F3" s="72" t="s">
        <v>66</v>
      </c>
      <c r="G3" s="84" t="s">
        <v>62</v>
      </c>
      <c r="H3" s="76">
        <v>38.97</v>
      </c>
      <c r="I3" s="74">
        <f>H3*10.764</f>
        <v>419.47307999999998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4">
        <v>2500</v>
      </c>
      <c r="D4" s="106"/>
      <c r="F4" s="83" t="s">
        <v>84</v>
      </c>
      <c r="G4" s="84" t="s">
        <v>57</v>
      </c>
      <c r="H4" s="97"/>
      <c r="I4" s="74"/>
      <c r="J4" s="73"/>
      <c r="K4" s="3"/>
      <c r="L4" s="3"/>
    </row>
    <row r="5" spans="1:13" x14ac:dyDescent="0.25">
      <c r="A5" s="9" t="s">
        <v>10</v>
      </c>
      <c r="B5" s="11"/>
      <c r="C5" s="104">
        <v>9700</v>
      </c>
      <c r="D5" s="106"/>
      <c r="F5" s="5"/>
      <c r="G5" s="73"/>
      <c r="H5" s="73"/>
      <c r="I5" s="74"/>
    </row>
    <row r="6" spans="1:13" x14ac:dyDescent="0.25">
      <c r="A6" s="9" t="s">
        <v>11</v>
      </c>
      <c r="B6" s="11"/>
      <c r="C6" s="104">
        <f>C4</f>
        <v>2500</v>
      </c>
      <c r="D6" s="106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4"/>
      <c r="E8" s="100" t="s">
        <v>81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2024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7">
        <f>C10%</f>
        <v>0</v>
      </c>
      <c r="D11" s="107"/>
      <c r="E11" s="3"/>
    </row>
    <row r="12" spans="1:13" x14ac:dyDescent="0.25">
      <c r="A12" s="9" t="s">
        <v>16</v>
      </c>
      <c r="B12" s="11"/>
      <c r="C12" s="104">
        <f>C6*C11</f>
        <v>0</v>
      </c>
      <c r="D12" s="106"/>
      <c r="E12" s="73"/>
    </row>
    <row r="13" spans="1:13" x14ac:dyDescent="0.25">
      <c r="A13" s="9" t="s">
        <v>17</v>
      </c>
      <c r="B13" s="11"/>
      <c r="C13" s="104">
        <f>C6-C12</f>
        <v>2500</v>
      </c>
      <c r="D13" s="106"/>
      <c r="E13" s="73" t="s">
        <v>85</v>
      </c>
    </row>
    <row r="14" spans="1:13" x14ac:dyDescent="0.25">
      <c r="A14" s="9" t="s">
        <v>10</v>
      </c>
      <c r="B14" s="11"/>
      <c r="C14" s="104">
        <f>C5</f>
        <v>9700</v>
      </c>
      <c r="D14" s="106"/>
      <c r="E14" s="73" t="s">
        <v>86</v>
      </c>
      <c r="F14" s="71"/>
      <c r="G14" s="71"/>
      <c r="H14" s="4"/>
    </row>
    <row r="15" spans="1:13" x14ac:dyDescent="0.25">
      <c r="B15" s="11"/>
      <c r="C15" s="104"/>
      <c r="D15" s="106"/>
      <c r="H15" s="4"/>
    </row>
    <row r="16" spans="1:13" x14ac:dyDescent="0.25">
      <c r="A16" s="15" t="s">
        <v>18</v>
      </c>
      <c r="B16" s="16"/>
      <c r="C16" s="105">
        <f>C14+C13</f>
        <v>12200</v>
      </c>
      <c r="D16" s="105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8">
        <v>419</v>
      </c>
      <c r="D18" s="108"/>
      <c r="E18" s="94"/>
      <c r="H18" s="96"/>
    </row>
    <row r="19" spans="1:8" x14ac:dyDescent="0.25">
      <c r="A19" s="9"/>
      <c r="B19" s="4"/>
      <c r="C19" s="109">
        <f>C18*C16</f>
        <v>5111800</v>
      </c>
      <c r="D19" t="s">
        <v>41</v>
      </c>
      <c r="E19" s="95"/>
      <c r="H19" s="4"/>
    </row>
    <row r="20" spans="1:8" x14ac:dyDescent="0.25">
      <c r="A20" s="9"/>
      <c r="B20" s="31"/>
      <c r="C20" s="31">
        <f>C19*0.98</f>
        <v>5009564</v>
      </c>
      <c r="D20" t="s">
        <v>19</v>
      </c>
      <c r="E20" s="75"/>
      <c r="F20" s="6"/>
      <c r="H20" s="71"/>
    </row>
    <row r="21" spans="1:8" x14ac:dyDescent="0.25">
      <c r="A21" s="9"/>
      <c r="C21" s="31">
        <f>C19*80%</f>
        <v>4089440</v>
      </c>
      <c r="D21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10">
        <f>C4*D23</f>
        <v>1152250</v>
      </c>
      <c r="D23" s="110">
        <f>C18*1.1</f>
        <v>460.90000000000003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31">
        <f>C19*0.03/12</f>
        <v>12779.5</v>
      </c>
      <c r="D25" s="31"/>
      <c r="E25" s="75"/>
    </row>
    <row r="26" spans="1:8" x14ac:dyDescent="0.25">
      <c r="C26" s="31"/>
      <c r="D26" s="31"/>
      <c r="F26" s="73" t="s">
        <v>73</v>
      </c>
    </row>
    <row r="27" spans="1:8" x14ac:dyDescent="0.25">
      <c r="A27" s="5" t="s">
        <v>76</v>
      </c>
      <c r="B27" s="5"/>
      <c r="C27" s="111"/>
      <c r="D27" s="111"/>
    </row>
    <row r="28" spans="1:8" x14ac:dyDescent="0.25">
      <c r="D28" s="71"/>
    </row>
    <row r="29" spans="1:8" x14ac:dyDescent="0.25">
      <c r="A29" s="73" t="s">
        <v>79</v>
      </c>
      <c r="B29" s="73"/>
      <c r="G29" s="3"/>
      <c r="H29" s="3"/>
    </row>
    <row r="30" spans="1:8" ht="18.75" x14ac:dyDescent="0.3">
      <c r="A30" s="73" t="s">
        <v>80</v>
      </c>
      <c r="B30" s="101">
        <v>4446818</v>
      </c>
      <c r="E30" s="115" t="s">
        <v>74</v>
      </c>
      <c r="F30" s="115"/>
      <c r="G30" s="3"/>
      <c r="H30" s="3"/>
    </row>
    <row r="31" spans="1:8" ht="18.75" x14ac:dyDescent="0.3">
      <c r="E31" s="115" t="s">
        <v>75</v>
      </c>
      <c r="F31" s="115"/>
      <c r="G31" s="3"/>
      <c r="H31" s="3"/>
    </row>
    <row r="32" spans="1:8" ht="18.75" x14ac:dyDescent="0.3">
      <c r="B32" s="31">
        <f>B30/C18</f>
        <v>10612.930787589499</v>
      </c>
      <c r="E32" s="98" t="s">
        <v>41</v>
      </c>
      <c r="F32" s="98">
        <f>C19</f>
        <v>5111800</v>
      </c>
      <c r="G32" s="3"/>
      <c r="H32" s="3"/>
    </row>
    <row r="33" spans="1:8" ht="18.75" x14ac:dyDescent="0.3">
      <c r="E33" s="98" t="s">
        <v>19</v>
      </c>
      <c r="F33" s="98">
        <f>F32*98%</f>
        <v>5009564</v>
      </c>
      <c r="G33" s="3"/>
      <c r="H33" s="75">
        <f>F32*80</f>
        <v>408944000</v>
      </c>
    </row>
    <row r="34" spans="1:8" ht="18.75" x14ac:dyDescent="0.3">
      <c r="E34" s="98" t="s">
        <v>20</v>
      </c>
      <c r="F34" s="98">
        <f>F32*80%</f>
        <v>4089440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B1" zoomScaleNormal="100" workbookViewId="0">
      <selection activeCell="Q3" sqref="Q3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8.71093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P1" s="1" t="s">
        <v>83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353</v>
      </c>
      <c r="C2">
        <f>B2*1.1</f>
        <v>388.3</v>
      </c>
      <c r="D2" s="87">
        <f>C2*1.2</f>
        <v>465.96</v>
      </c>
      <c r="E2" s="87">
        <v>4500000</v>
      </c>
      <c r="F2" s="112">
        <f>E2/B2</f>
        <v>12747.875354107649</v>
      </c>
      <c r="G2" s="77">
        <f>E2/C2</f>
        <v>11588.977594643316</v>
      </c>
      <c r="H2">
        <f>E2/D2</f>
        <v>9657.4813288694313</v>
      </c>
      <c r="I2">
        <v>19</v>
      </c>
      <c r="J2">
        <v>1904</v>
      </c>
      <c r="N2">
        <v>131.28</v>
      </c>
      <c r="O2" s="86">
        <f>N2*10.764</f>
        <v>1413.0979199999999</v>
      </c>
      <c r="P2" s="87">
        <f>O2*1.1</f>
        <v>1554.4077119999999</v>
      </c>
      <c r="Q2" s="87">
        <v>17001336</v>
      </c>
      <c r="R2" s="112">
        <f t="shared" ref="R2:R3" si="0">Q2/O2</f>
        <v>12031.25116764732</v>
      </c>
      <c r="S2" s="87">
        <f>Q2/P2</f>
        <v>10937.501061497565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v>612</v>
      </c>
      <c r="C3">
        <f t="shared" ref="C3:C10" si="1">B3*1.1</f>
        <v>673.2</v>
      </c>
      <c r="D3" s="87">
        <f t="shared" ref="D3:D10" si="2">C3*1.2</f>
        <v>807.84</v>
      </c>
      <c r="E3" s="87">
        <v>7400000</v>
      </c>
      <c r="F3" s="112">
        <f t="shared" ref="F3:F6" si="3">E3/B3</f>
        <v>12091.503267973856</v>
      </c>
      <c r="G3" s="77">
        <f t="shared" ref="G3:G7" si="4">E3/C3</f>
        <v>10992.27569815805</v>
      </c>
      <c r="H3">
        <f t="shared" ref="H3:H7" si="5">E3/D3</f>
        <v>9160.2297484650426</v>
      </c>
      <c r="I3">
        <v>10</v>
      </c>
      <c r="J3">
        <v>1004</v>
      </c>
      <c r="N3">
        <v>131.28</v>
      </c>
      <c r="O3" s="86">
        <f t="shared" ref="O3:O9" si="6">N3*10.764</f>
        <v>1413.0979199999999</v>
      </c>
      <c r="P3" s="87">
        <f t="shared" ref="P3:P9" si="7">O3*1.1</f>
        <v>1554.4077119999999</v>
      </c>
      <c r="Q3" s="87">
        <v>16857306</v>
      </c>
      <c r="R3" s="112">
        <f t="shared" si="0"/>
        <v>11929.326171536648</v>
      </c>
      <c r="S3" s="87">
        <f>Q3/P3</f>
        <v>10844.841974124225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535</v>
      </c>
      <c r="C4">
        <f t="shared" si="1"/>
        <v>588.5</v>
      </c>
      <c r="D4" s="87">
        <f t="shared" si="2"/>
        <v>706.19999999999993</v>
      </c>
      <c r="E4" s="87">
        <v>6220000</v>
      </c>
      <c r="F4" s="117">
        <f t="shared" si="3"/>
        <v>11626.168224299065</v>
      </c>
      <c r="G4" s="77">
        <f t="shared" si="4"/>
        <v>10569.243840271878</v>
      </c>
      <c r="H4">
        <f t="shared" si="5"/>
        <v>8807.703200226566</v>
      </c>
      <c r="I4">
        <v>25</v>
      </c>
      <c r="J4">
        <v>2503</v>
      </c>
      <c r="N4">
        <v>88.73</v>
      </c>
      <c r="O4" s="86">
        <f t="shared" si="6"/>
        <v>955.08971999999994</v>
      </c>
      <c r="P4" s="87">
        <f t="shared" si="7"/>
        <v>1050.598692</v>
      </c>
      <c r="Q4" s="87">
        <v>12075009</v>
      </c>
      <c r="R4" s="117">
        <f>Q4/O4</f>
        <v>12642.80072033442</v>
      </c>
      <c r="S4" s="87">
        <f>Q4/P4</f>
        <v>11493.455200304019</v>
      </c>
      <c r="T4" s="87"/>
      <c r="U4" s="88"/>
      <c r="V4" s="3"/>
      <c r="W4" s="3"/>
      <c r="X4" s="3"/>
      <c r="Y4" s="3"/>
    </row>
    <row r="5" spans="1:32" x14ac:dyDescent="0.25">
      <c r="B5" s="71">
        <v>505</v>
      </c>
      <c r="C5">
        <f t="shared" si="1"/>
        <v>555.5</v>
      </c>
      <c r="D5" s="87">
        <f t="shared" si="2"/>
        <v>666.6</v>
      </c>
      <c r="E5" s="87">
        <v>5500000</v>
      </c>
      <c r="F5" s="87">
        <f t="shared" si="3"/>
        <v>10891.089108910892</v>
      </c>
      <c r="G5" s="77">
        <f t="shared" si="4"/>
        <v>9900.9900990099013</v>
      </c>
      <c r="H5">
        <f t="shared" si="5"/>
        <v>8250.8250825082505</v>
      </c>
      <c r="I5">
        <v>15</v>
      </c>
      <c r="J5">
        <v>1501</v>
      </c>
      <c r="N5">
        <v>108.13</v>
      </c>
      <c r="O5" s="86">
        <f t="shared" si="6"/>
        <v>1163.9113199999999</v>
      </c>
      <c r="P5" s="87">
        <f t="shared" si="7"/>
        <v>1280.3024520000001</v>
      </c>
      <c r="Q5" s="87">
        <v>14799480</v>
      </c>
      <c r="R5" s="117">
        <f>Q5/O5</f>
        <v>12715.298619142222</v>
      </c>
      <c r="S5" s="87">
        <f>Q5/P5</f>
        <v>11559.362381038381</v>
      </c>
      <c r="T5" s="87"/>
      <c r="U5" s="88"/>
      <c r="V5" s="3"/>
      <c r="W5" s="3"/>
      <c r="X5" s="3"/>
      <c r="Y5" s="3"/>
    </row>
    <row r="6" spans="1:32" x14ac:dyDescent="0.25">
      <c r="B6">
        <v>465</v>
      </c>
      <c r="C6">
        <f t="shared" si="1"/>
        <v>511.50000000000006</v>
      </c>
      <c r="D6" s="87">
        <f t="shared" si="2"/>
        <v>613.80000000000007</v>
      </c>
      <c r="E6" s="87">
        <v>5300000</v>
      </c>
      <c r="F6" s="117">
        <f t="shared" si="3"/>
        <v>11397.849462365592</v>
      </c>
      <c r="G6" s="77">
        <f t="shared" si="4"/>
        <v>10361.681329423263</v>
      </c>
      <c r="H6">
        <f t="shared" si="5"/>
        <v>8634.734441186054</v>
      </c>
      <c r="O6" s="86">
        <f t="shared" si="6"/>
        <v>0</v>
      </c>
      <c r="P6" s="87">
        <f t="shared" si="7"/>
        <v>0</v>
      </c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B7">
        <v>419</v>
      </c>
      <c r="C7">
        <f t="shared" si="1"/>
        <v>460.90000000000003</v>
      </c>
      <c r="D7" s="87">
        <f t="shared" si="2"/>
        <v>553.08000000000004</v>
      </c>
      <c r="E7" s="87">
        <v>4684000</v>
      </c>
      <c r="F7" s="117">
        <f t="shared" ref="F7:F14" si="8">ROUND((E7/B7),0)</f>
        <v>11179</v>
      </c>
      <c r="G7" s="77">
        <f t="shared" si="4"/>
        <v>10162.725103059231</v>
      </c>
      <c r="H7">
        <f t="shared" si="5"/>
        <v>8468.9375858826934</v>
      </c>
      <c r="O7" s="86">
        <f t="shared" si="6"/>
        <v>0</v>
      </c>
      <c r="P7" s="87">
        <f t="shared" si="7"/>
        <v>0</v>
      </c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>
        <v>491</v>
      </c>
      <c r="C8">
        <f t="shared" si="1"/>
        <v>540.1</v>
      </c>
      <c r="D8" s="87">
        <f t="shared" si="2"/>
        <v>648.12</v>
      </c>
      <c r="E8" s="87">
        <v>5482000</v>
      </c>
      <c r="F8" s="117">
        <f t="shared" si="8"/>
        <v>11165</v>
      </c>
      <c r="G8" s="77">
        <f t="shared" ref="G8:G9" si="9">F8/C8</f>
        <v>20.672097759674134</v>
      </c>
      <c r="H8">
        <f t="shared" ref="H8:H13" si="10">F8/D8</f>
        <v>17.226748133061779</v>
      </c>
      <c r="O8" s="86">
        <f t="shared" si="6"/>
        <v>0</v>
      </c>
      <c r="P8" s="87">
        <f t="shared" si="7"/>
        <v>0</v>
      </c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1"/>
        <v>0</v>
      </c>
      <c r="D9" s="87">
        <f t="shared" si="2"/>
        <v>0</v>
      </c>
      <c r="E9" s="87"/>
      <c r="F9" s="87" t="e">
        <f t="shared" si="8"/>
        <v>#DIV/0!</v>
      </c>
      <c r="G9" s="77" t="e">
        <f t="shared" si="9"/>
        <v>#DIV/0!</v>
      </c>
      <c r="H9" t="e">
        <f t="shared" si="10"/>
        <v>#DIV/0!</v>
      </c>
      <c r="O9" s="86">
        <f t="shared" si="6"/>
        <v>0</v>
      </c>
      <c r="P9" s="87">
        <f t="shared" si="7"/>
        <v>0</v>
      </c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87">
        <f t="shared" si="2"/>
        <v>0</v>
      </c>
      <c r="E10" s="87"/>
      <c r="F10" s="87" t="e">
        <f t="shared" si="8"/>
        <v>#DIV/0!</v>
      </c>
      <c r="G10" t="e">
        <f t="shared" ref="G10:G14" si="11">ROUND((E10/C10),0)</f>
        <v>#DIV/0!</v>
      </c>
      <c r="H10" t="e">
        <f t="shared" si="10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ref="C11:C12" si="12">B11*1.2</f>
        <v>0</v>
      </c>
      <c r="D11">
        <f t="shared" ref="D11:D14" si="13">C11*1.2</f>
        <v>0</v>
      </c>
      <c r="E11" s="87"/>
      <c r="F11" t="e">
        <f t="shared" si="8"/>
        <v>#DIV/0!</v>
      </c>
      <c r="G11" t="e">
        <f t="shared" si="11"/>
        <v>#DIV/0!</v>
      </c>
      <c r="H11" t="e">
        <f t="shared" si="10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12"/>
        <v>0</v>
      </c>
      <c r="D12">
        <f t="shared" si="13"/>
        <v>0</v>
      </c>
      <c r="E12" s="87"/>
      <c r="F12" t="e">
        <f t="shared" si="8"/>
        <v>#DIV/0!</v>
      </c>
      <c r="G12" t="e">
        <f t="shared" si="11"/>
        <v>#DIV/0!</v>
      </c>
      <c r="H12" t="e">
        <f t="shared" si="10"/>
        <v>#DIV/0!</v>
      </c>
      <c r="I12">
        <f t="shared" ref="I12:I14" si="14">U12</f>
        <v>0</v>
      </c>
      <c r="J12">
        <f t="shared" ref="J12:J14" si="15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6">B13*1.1</f>
        <v>0</v>
      </c>
      <c r="D13">
        <f t="shared" si="13"/>
        <v>0</v>
      </c>
      <c r="E13" s="87"/>
      <c r="F13" t="e">
        <f t="shared" si="8"/>
        <v>#DIV/0!</v>
      </c>
      <c r="G13" t="e">
        <f t="shared" si="11"/>
        <v>#DIV/0!</v>
      </c>
      <c r="H13" t="e">
        <f t="shared" si="10"/>
        <v>#DIV/0!</v>
      </c>
      <c r="I13">
        <f t="shared" si="14"/>
        <v>0</v>
      </c>
      <c r="J13">
        <f t="shared" si="15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6"/>
        <v>0</v>
      </c>
      <c r="D14">
        <f t="shared" si="13"/>
        <v>0</v>
      </c>
      <c r="E14" s="87"/>
      <c r="F14" t="e">
        <f t="shared" si="8"/>
        <v>#DIV/0!</v>
      </c>
      <c r="G14" t="e">
        <f t="shared" si="11"/>
        <v>#DIV/0!</v>
      </c>
      <c r="H14" t="e">
        <f t="shared" ref="H14" si="17">ROUND((E14/D14),0)</f>
        <v>#DIV/0!</v>
      </c>
      <c r="I14">
        <f t="shared" si="14"/>
        <v>0</v>
      </c>
      <c r="J14">
        <f t="shared" si="15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87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87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87"/>
      <c r="T16" s="87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87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87"/>
      <c r="T17" s="87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87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/>
  </sheetViews>
  <sheetFormatPr defaultRowHeight="15" x14ac:dyDescent="0.25"/>
  <sheetData>
    <row r="117" spans="6:13" x14ac:dyDescent="0.25">
      <c r="F117" s="116" t="s">
        <v>55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1" workbookViewId="0">
      <selection activeCell="A210" sqref="A2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2025-01-09T12:03:55Z</dcterms:modified>
</cp:coreProperties>
</file>