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APMC\"/>
    </mc:Choice>
  </mc:AlternateContent>
  <xr:revisionPtr revIDLastSave="0" documentId="13_ncr:1_{814C79E2-C156-4E0B-8055-71DF5ADE5DB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Listing" sheetId="3" r:id="rId2"/>
    <sheet name="IGR" sheetId="4" r:id="rId3"/>
    <sheet name="Summary" sheetId="5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1" i="5" l="1"/>
  <c r="N10" i="5"/>
  <c r="Q10" i="5" s="1"/>
  <c r="O10" i="5" l="1"/>
  <c r="Q8" i="5"/>
  <c r="Q9" i="5"/>
  <c r="Q7" i="5"/>
  <c r="N9" i="5"/>
  <c r="O9" i="5" s="1"/>
  <c r="M8" i="5"/>
  <c r="O8" i="5"/>
  <c r="O7" i="5"/>
  <c r="M7" i="5"/>
  <c r="F5" i="5"/>
  <c r="C9" i="5"/>
  <c r="F9" i="5" s="1"/>
  <c r="F8" i="5"/>
  <c r="B8" i="5"/>
  <c r="D8" i="5"/>
  <c r="D7" i="5"/>
  <c r="F7" i="5" s="1"/>
  <c r="C7" i="5"/>
  <c r="D9" i="5" l="1"/>
  <c r="H28" i="5"/>
  <c r="K24" i="5" l="1"/>
  <c r="K25" i="5" s="1"/>
  <c r="H20" i="5"/>
  <c r="H22" i="5" l="1"/>
  <c r="H24" i="5"/>
  <c r="H25" i="5"/>
  <c r="H26" i="5"/>
  <c r="G21" i="5"/>
  <c r="H21" i="5" s="1"/>
  <c r="C5" i="5"/>
  <c r="B5" i="5" s="1"/>
  <c r="C17" i="5"/>
  <c r="D17" i="5" s="1"/>
  <c r="F17" i="5" s="1"/>
  <c r="C6" i="5"/>
  <c r="D6" i="5" s="1"/>
  <c r="F6" i="5" s="1"/>
  <c r="F10" i="5" s="1"/>
  <c r="F27" i="5"/>
  <c r="H27" i="5" s="1"/>
  <c r="H23" i="5"/>
  <c r="H29" i="5"/>
  <c r="F30" i="5"/>
  <c r="H30" i="5" s="1"/>
  <c r="F31" i="5"/>
  <c r="H31" i="5" s="1"/>
  <c r="F32" i="5"/>
  <c r="H32" i="5" s="1"/>
  <c r="F33" i="5"/>
  <c r="H33" i="5" s="1"/>
  <c r="F34" i="5"/>
  <c r="H34" i="5" s="1"/>
  <c r="F35" i="5"/>
  <c r="H35" i="5" s="1"/>
  <c r="F36" i="5"/>
  <c r="H36" i="5" s="1"/>
  <c r="F37" i="5"/>
  <c r="H37" i="5" s="1"/>
  <c r="F38" i="5"/>
  <c r="C16" i="1" l="1"/>
  <c r="C38" i="1"/>
  <c r="E28" i="1" l="1"/>
  <c r="E27" i="1" l="1"/>
  <c r="E22" i="1"/>
  <c r="E21" i="1"/>
  <c r="C19" i="1"/>
  <c r="C20" i="1" s="1"/>
  <c r="E20" i="1" s="1"/>
  <c r="C15" i="1"/>
  <c r="C17" i="1" s="1"/>
  <c r="C18" i="1" s="1"/>
  <c r="E13" i="1"/>
  <c r="E18" i="1" l="1"/>
  <c r="E24" i="1" l="1"/>
  <c r="E29" i="1" l="1"/>
  <c r="E31" i="1" s="1"/>
  <c r="E33" i="1" s="1"/>
  <c r="E35" i="1" s="1"/>
  <c r="G35" i="1" l="1"/>
  <c r="E38" i="1"/>
</calcChain>
</file>

<file path=xl/sharedStrings.xml><?xml version="1.0" encoding="utf-8"?>
<sst xmlns="http://schemas.openxmlformats.org/spreadsheetml/2006/main" count="84" uniqueCount="74">
  <si>
    <t>Area in Sq.Ft.</t>
  </si>
  <si>
    <t>Monthly Rent</t>
  </si>
  <si>
    <t>Maintainence</t>
  </si>
  <si>
    <t>Lesser</t>
  </si>
  <si>
    <t>Lessor</t>
  </si>
  <si>
    <t>Refundable Deposit</t>
  </si>
  <si>
    <t>Non- Refundable Deposit</t>
  </si>
  <si>
    <t>Annual Rent (monthly rent X 12)</t>
  </si>
  <si>
    <t xml:space="preserve">Add: </t>
  </si>
  <si>
    <t>Acutal Advacne Paid</t>
  </si>
  <si>
    <t>Normal 3 Months Advance</t>
  </si>
  <si>
    <t>Excess/less</t>
  </si>
  <si>
    <t>Rate of Interest</t>
  </si>
  <si>
    <t xml:space="preserve">Interest </t>
  </si>
  <si>
    <t>Non- refundable deposite</t>
  </si>
  <si>
    <t>total Term</t>
  </si>
  <si>
    <t>deposite per year</t>
  </si>
  <si>
    <t>Total (GARI)</t>
  </si>
  <si>
    <t>Gross Annual Rent Income (GARI)</t>
  </si>
  <si>
    <t>Tax Paid by Tenant</t>
  </si>
  <si>
    <t>Government Taxes per year</t>
  </si>
  <si>
    <t>Maintaince Paid By Tenant</t>
  </si>
  <si>
    <t>Outgoings</t>
  </si>
  <si>
    <t>Tax Paid by Owner</t>
  </si>
  <si>
    <t>Maintaince Paid By Owner</t>
  </si>
  <si>
    <t>other Charge (15% of GARI)</t>
  </si>
  <si>
    <t>Total (Outgoing)</t>
  </si>
  <si>
    <t>Net Annual Rent Income (GARI - Outgoing)</t>
  </si>
  <si>
    <t xml:space="preserve">Capilised Value of Property </t>
  </si>
  <si>
    <t xml:space="preserve">Rate per </t>
  </si>
  <si>
    <t>NARI X 8%</t>
  </si>
  <si>
    <t>Sq.M.</t>
  </si>
  <si>
    <t>Listing</t>
  </si>
  <si>
    <t>Carpet</t>
  </si>
  <si>
    <t xml:space="preserve">Built up </t>
  </si>
  <si>
    <t>Salable</t>
  </si>
  <si>
    <t>Rent</t>
  </si>
  <si>
    <t>IGR</t>
  </si>
  <si>
    <t>Floor</t>
  </si>
  <si>
    <t xml:space="preserve">Index No. </t>
  </si>
  <si>
    <t>Date</t>
  </si>
  <si>
    <t>Unit No.</t>
  </si>
  <si>
    <t>Rate/ Sq. Ft.</t>
  </si>
  <si>
    <t>Rate  / Sq. Ft.</t>
  </si>
  <si>
    <t>20085/2023</t>
  </si>
  <si>
    <t>16362/2021</t>
  </si>
  <si>
    <t>16364/2021</t>
  </si>
  <si>
    <t>18.10.23</t>
  </si>
  <si>
    <t>05.10.2021</t>
  </si>
  <si>
    <t xml:space="preserve">2nd </t>
  </si>
  <si>
    <t>BUA</t>
  </si>
  <si>
    <t>22535/2023</t>
  </si>
  <si>
    <t>21.11.23</t>
  </si>
  <si>
    <t>D-634</t>
  </si>
  <si>
    <t>-</t>
  </si>
  <si>
    <t>15772/2021</t>
  </si>
  <si>
    <t>27.09.21</t>
  </si>
  <si>
    <t>E-18</t>
  </si>
  <si>
    <t>Ground</t>
  </si>
  <si>
    <t>15254/2021</t>
  </si>
  <si>
    <t>17.09.21</t>
  </si>
  <si>
    <t>15251/2024</t>
  </si>
  <si>
    <t>17..09.21</t>
  </si>
  <si>
    <t>1848/2021</t>
  </si>
  <si>
    <t>23.12.20</t>
  </si>
  <si>
    <t>19732/2024</t>
  </si>
  <si>
    <t>20.09.2024</t>
  </si>
  <si>
    <t>M-842</t>
  </si>
  <si>
    <t>Ground &amp; first</t>
  </si>
  <si>
    <t>1097/2024</t>
  </si>
  <si>
    <t>16.01.2024</t>
  </si>
  <si>
    <t>O. No. 406</t>
  </si>
  <si>
    <t>fifth</t>
  </si>
  <si>
    <t xml:space="preserve">final considered for valuaiton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</si>
</sst>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8B19E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9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0" borderId="0" xfId="0" applyAlignment="1">
      <alignment horizontal="right"/>
    </xf>
    <xf numFmtId="164" fontId="2" fillId="0" borderId="1" xfId="1" applyNumberFormat="1" applyFont="1" applyFill="1" applyBorder="1"/>
    <xf numFmtId="43" fontId="0" fillId="0" borderId="0" xfId="0" applyNumberFormat="1"/>
    <xf numFmtId="0" fontId="3" fillId="0" borderId="0" xfId="0" applyFont="1"/>
    <xf numFmtId="43" fontId="0" fillId="0" borderId="0" xfId="2" applyFont="1"/>
    <xf numFmtId="43" fontId="4" fillId="0" borderId="0" xfId="2" applyFont="1"/>
    <xf numFmtId="43" fontId="0" fillId="7" borderId="0" xfId="0" applyNumberFormat="1" applyFill="1"/>
    <xf numFmtId="0" fontId="0" fillId="7" borderId="0" xfId="0" applyFill="1"/>
    <xf numFmtId="43" fontId="0" fillId="7" borderId="0" xfId="2" applyFont="1" applyFill="1"/>
  </cellXfs>
  <cellStyles count="3">
    <cellStyle name="Comma" xfId="2" builtinId="3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F8B19E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238125</xdr:colOff>
      <xdr:row>0</xdr:row>
      <xdr:rowOff>0</xdr:rowOff>
    </xdr:from>
    <xdr:to>
      <xdr:col>20</xdr:col>
      <xdr:colOff>523875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8E82FE-6075-49C9-B6DF-53CF85B1A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4125" y="0"/>
          <a:ext cx="6381750" cy="867848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0</xdr:rowOff>
    </xdr:from>
    <xdr:to>
      <xdr:col>10</xdr:col>
      <xdr:colOff>95250</xdr:colOff>
      <xdr:row>45</xdr:row>
      <xdr:rowOff>105986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4D26FC-9BE3-4993-A3EF-57149831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0"/>
          <a:ext cx="6048375" cy="8678486"/>
        </a:xfrm>
        <a:prstGeom prst="rect">
          <a:avLst/>
        </a:prstGeom>
      </xdr:spPr>
    </xdr:pic>
    <xdr:clientData/>
  </xdr:twoCellAnchor>
  <xdr:twoCellAnchor editAs="oneCell">
    <xdr:from>
      <xdr:col>20</xdr:col>
      <xdr:colOff>552449</xdr:colOff>
      <xdr:row>0</xdr:row>
      <xdr:rowOff>0</xdr:rowOff>
    </xdr:from>
    <xdr:to>
      <xdr:col>28</xdr:col>
      <xdr:colOff>561974</xdr:colOff>
      <xdr:row>45</xdr:row>
      <xdr:rowOff>125039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04AFC4-37FC-481C-8DBB-E0C1856ED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44449" y="0"/>
          <a:ext cx="4886325" cy="8697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95249</xdr:rowOff>
    </xdr:from>
    <xdr:to>
      <xdr:col>10</xdr:col>
      <xdr:colOff>28574</xdr:colOff>
      <xdr:row>87</xdr:row>
      <xdr:rowOff>85724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06FE41-93DB-43CF-B48B-494F556C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858249"/>
          <a:ext cx="6124574" cy="7800975"/>
        </a:xfrm>
        <a:prstGeom prst="rect">
          <a:avLst/>
        </a:prstGeom>
      </xdr:spPr>
    </xdr:pic>
    <xdr:clientData/>
  </xdr:twoCellAnchor>
  <xdr:twoCellAnchor editAs="oneCell">
    <xdr:from>
      <xdr:col>18</xdr:col>
      <xdr:colOff>50167</xdr:colOff>
      <xdr:row>46</xdr:row>
      <xdr:rowOff>22833</xdr:rowOff>
    </xdr:from>
    <xdr:to>
      <xdr:col>29</xdr:col>
      <xdr:colOff>156204</xdr:colOff>
      <xdr:row>80</xdr:row>
      <xdr:rowOff>48828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65A651-4D3C-4F8E-B402-AA3C7F2A3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22967" y="8785833"/>
          <a:ext cx="6811637" cy="6502995"/>
        </a:xfrm>
        <a:prstGeom prst="rect">
          <a:avLst/>
        </a:prstGeom>
      </xdr:spPr>
    </xdr:pic>
    <xdr:clientData/>
  </xdr:twoCellAnchor>
  <xdr:twoCellAnchor editAs="oneCell">
    <xdr:from>
      <xdr:col>10</xdr:col>
      <xdr:colOff>348942</xdr:colOff>
      <xdr:row>46</xdr:row>
      <xdr:rowOff>114299</xdr:rowOff>
    </xdr:from>
    <xdr:to>
      <xdr:col>18</xdr:col>
      <xdr:colOff>289539</xdr:colOff>
      <xdr:row>73</xdr:row>
      <xdr:rowOff>66674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41379D-118A-4753-BFFA-15EEDF29F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44942" y="8877299"/>
          <a:ext cx="4817397" cy="509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257175</xdr:colOff>
      <xdr:row>56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A8089A-0389-4A46-AAE3-52FDC709D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43575" cy="10753725"/>
        </a:xfrm>
        <a:prstGeom prst="rect">
          <a:avLst/>
        </a:prstGeom>
      </xdr:spPr>
    </xdr:pic>
    <xdr:clientData/>
  </xdr:twoCellAnchor>
  <xdr:twoCellAnchor editAs="oneCell">
    <xdr:from>
      <xdr:col>9</xdr:col>
      <xdr:colOff>352426</xdr:colOff>
      <xdr:row>0</xdr:row>
      <xdr:rowOff>0</xdr:rowOff>
    </xdr:from>
    <xdr:to>
      <xdr:col>18</xdr:col>
      <xdr:colOff>581026</xdr:colOff>
      <xdr:row>56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494F6B-52E3-4B66-BF2F-FAD9FE1AC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8826" y="0"/>
          <a:ext cx="5715000" cy="10763250"/>
        </a:xfrm>
        <a:prstGeom prst="rect">
          <a:avLst/>
        </a:prstGeom>
      </xdr:spPr>
    </xdr:pic>
    <xdr:clientData/>
  </xdr:twoCellAnchor>
  <xdr:twoCellAnchor editAs="oneCell">
    <xdr:from>
      <xdr:col>19</xdr:col>
      <xdr:colOff>85725</xdr:colOff>
      <xdr:row>0</xdr:row>
      <xdr:rowOff>0</xdr:rowOff>
    </xdr:from>
    <xdr:to>
      <xdr:col>28</xdr:col>
      <xdr:colOff>9525</xdr:colOff>
      <xdr:row>56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38A391-FEB2-4D28-8CDD-DB76E7E9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68125" y="0"/>
          <a:ext cx="5410200" cy="10687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9</xdr:col>
      <xdr:colOff>200025</xdr:colOff>
      <xdr:row>108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21664A-5BEF-4861-87B7-E0F24D21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049000"/>
          <a:ext cx="5686425" cy="9553575"/>
        </a:xfrm>
        <a:prstGeom prst="rect">
          <a:avLst/>
        </a:prstGeom>
      </xdr:spPr>
    </xdr:pic>
    <xdr:clientData/>
  </xdr:twoCellAnchor>
  <xdr:twoCellAnchor editAs="oneCell">
    <xdr:from>
      <xdr:col>9</xdr:col>
      <xdr:colOff>457615</xdr:colOff>
      <xdr:row>57</xdr:row>
      <xdr:rowOff>120098</xdr:rowOff>
    </xdr:from>
    <xdr:to>
      <xdr:col>18</xdr:col>
      <xdr:colOff>314739</xdr:colOff>
      <xdr:row>103</xdr:row>
      <xdr:rowOff>110573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C86C46-24A6-4358-89A2-4B0D0A69E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3832" y="10978598"/>
          <a:ext cx="5373342" cy="8753475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352426</xdr:colOff>
      <xdr:row>62</xdr:row>
      <xdr:rowOff>47625</xdr:rowOff>
    </xdr:from>
    <xdr:to>
      <xdr:col>28</xdr:col>
      <xdr:colOff>219076</xdr:colOff>
      <xdr:row>112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CBA389C-739E-4739-8151-47380840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25226" y="11858625"/>
          <a:ext cx="5962650" cy="9553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8283</xdr:rowOff>
    </xdr:from>
    <xdr:to>
      <xdr:col>7</xdr:col>
      <xdr:colOff>571500</xdr:colOff>
      <xdr:row>165</xdr:row>
      <xdr:rowOff>160683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8ED7422-1A16-4897-B255-D919D72D8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2296783"/>
          <a:ext cx="4861891" cy="9296400"/>
        </a:xfrm>
        <a:prstGeom prst="rect">
          <a:avLst/>
        </a:prstGeom>
      </xdr:spPr>
    </xdr:pic>
    <xdr:clientData/>
  </xdr:twoCellAnchor>
  <xdr:twoCellAnchor editAs="oneCell">
    <xdr:from>
      <xdr:col>8</xdr:col>
      <xdr:colOff>82412</xdr:colOff>
      <xdr:row>116</xdr:row>
      <xdr:rowOff>74669</xdr:rowOff>
    </xdr:from>
    <xdr:to>
      <xdr:col>16</xdr:col>
      <xdr:colOff>0</xdr:colOff>
      <xdr:row>165</xdr:row>
      <xdr:rowOff>41413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8159495-1B09-4840-969C-503F642BB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85716" y="22172669"/>
          <a:ext cx="4820893" cy="930124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165</xdr:row>
      <xdr:rowOff>173936</xdr:rowOff>
    </xdr:from>
    <xdr:to>
      <xdr:col>8</xdr:col>
      <xdr:colOff>422414</xdr:colOff>
      <xdr:row>211</xdr:row>
      <xdr:rowOff>41790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3DA2412-26E6-414A-8CE6-E20BA56F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" y="31606436"/>
          <a:ext cx="5325717" cy="8630854"/>
        </a:xfrm>
        <a:prstGeom prst="rect">
          <a:avLst/>
        </a:prstGeom>
      </xdr:spPr>
    </xdr:pic>
    <xdr:clientData/>
  </xdr:twoCellAnchor>
  <xdr:twoCellAnchor editAs="oneCell">
    <xdr:from>
      <xdr:col>8</xdr:col>
      <xdr:colOff>521804</xdr:colOff>
      <xdr:row>165</xdr:row>
      <xdr:rowOff>149087</xdr:rowOff>
    </xdr:from>
    <xdr:to>
      <xdr:col>17</xdr:col>
      <xdr:colOff>8282</xdr:colOff>
      <xdr:row>211</xdr:row>
      <xdr:rowOff>74099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E0E622F-08A3-43BB-9E5B-E4B75E363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25108" y="31581587"/>
          <a:ext cx="5002696" cy="8688012"/>
        </a:xfrm>
        <a:prstGeom prst="rect">
          <a:avLst/>
        </a:prstGeom>
      </xdr:spPr>
    </xdr:pic>
    <xdr:clientData/>
  </xdr:twoCellAnchor>
  <xdr:twoCellAnchor editAs="oneCell">
    <xdr:from>
      <xdr:col>16</xdr:col>
      <xdr:colOff>12684</xdr:colOff>
      <xdr:row>128</xdr:row>
      <xdr:rowOff>91108</xdr:rowOff>
    </xdr:from>
    <xdr:to>
      <xdr:col>25</xdr:col>
      <xdr:colOff>8282</xdr:colOff>
      <xdr:row>164</xdr:row>
      <xdr:rowOff>157369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0709BE-9E8A-4EFA-B2C0-06E0FF96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819293" y="24475108"/>
          <a:ext cx="5511815" cy="6924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8"/>
  <sheetViews>
    <sheetView tabSelected="1" topLeftCell="A15" workbookViewId="0">
      <selection activeCell="F46" sqref="F45:F46"/>
    </sheetView>
  </sheetViews>
  <sheetFormatPr defaultRowHeight="15" x14ac:dyDescent="0.25"/>
  <cols>
    <col min="2" max="2" width="30" bestFit="1" customWidth="1"/>
    <col min="3" max="3" width="12.5703125" customWidth="1"/>
    <col min="5" max="5" width="12" bestFit="1" customWidth="1"/>
    <col min="7" max="7" width="10" bestFit="1" customWidth="1"/>
  </cols>
  <sheetData>
    <row r="1" spans="1:5" x14ac:dyDescent="0.25">
      <c r="C1" t="s">
        <v>3</v>
      </c>
      <c r="D1" t="s">
        <v>4</v>
      </c>
    </row>
    <row r="2" spans="1:5" x14ac:dyDescent="0.25">
      <c r="A2">
        <v>1</v>
      </c>
      <c r="B2" t="s">
        <v>0</v>
      </c>
      <c r="C2" s="8">
        <v>775</v>
      </c>
      <c r="E2" t="s">
        <v>31</v>
      </c>
    </row>
    <row r="3" spans="1:5" x14ac:dyDescent="0.25">
      <c r="A3">
        <v>2</v>
      </c>
      <c r="B3" t="s">
        <v>1</v>
      </c>
      <c r="C3">
        <v>110000</v>
      </c>
    </row>
    <row r="4" spans="1:5" x14ac:dyDescent="0.25">
      <c r="A4">
        <v>3</v>
      </c>
      <c r="B4" t="s">
        <v>5</v>
      </c>
      <c r="C4">
        <v>0</v>
      </c>
    </row>
    <row r="5" spans="1:5" x14ac:dyDescent="0.25">
      <c r="A5">
        <v>3</v>
      </c>
      <c r="B5" t="s">
        <v>6</v>
      </c>
      <c r="C5">
        <v>0</v>
      </c>
    </row>
    <row r="6" spans="1:5" x14ac:dyDescent="0.25">
      <c r="A6">
        <v>4</v>
      </c>
      <c r="B6" t="s">
        <v>2</v>
      </c>
    </row>
    <row r="7" spans="1:5" x14ac:dyDescent="0.25">
      <c r="A7">
        <v>5</v>
      </c>
      <c r="B7" t="s">
        <v>20</v>
      </c>
    </row>
    <row r="8" spans="1:5" x14ac:dyDescent="0.25">
      <c r="A8">
        <v>6</v>
      </c>
      <c r="B8" t="s">
        <v>12</v>
      </c>
      <c r="C8" s="1">
        <v>7.0000000000000007E-2</v>
      </c>
    </row>
    <row r="9" spans="1:5" x14ac:dyDescent="0.25">
      <c r="A9">
        <v>7</v>
      </c>
      <c r="B9" t="s">
        <v>15</v>
      </c>
      <c r="C9">
        <v>5</v>
      </c>
    </row>
    <row r="12" spans="1:5" x14ac:dyDescent="0.25">
      <c r="B12" s="2" t="s">
        <v>18</v>
      </c>
      <c r="C12" s="2"/>
      <c r="D12" s="2"/>
      <c r="E12" s="2"/>
    </row>
    <row r="13" spans="1:5" x14ac:dyDescent="0.25">
      <c r="B13" s="3" t="s">
        <v>7</v>
      </c>
      <c r="C13" s="3"/>
      <c r="D13" s="3"/>
      <c r="E13" s="3">
        <f>$C$3*12</f>
        <v>1320000</v>
      </c>
    </row>
    <row r="14" spans="1:5" x14ac:dyDescent="0.25">
      <c r="B14" s="3" t="s">
        <v>8</v>
      </c>
      <c r="C14" s="3"/>
      <c r="D14" s="3"/>
      <c r="E14" s="3"/>
    </row>
    <row r="15" spans="1:5" x14ac:dyDescent="0.25">
      <c r="B15" s="3" t="s">
        <v>9</v>
      </c>
      <c r="C15" s="3">
        <f>$C$4</f>
        <v>0</v>
      </c>
      <c r="D15" s="3"/>
      <c r="E15" s="3"/>
    </row>
    <row r="16" spans="1:5" x14ac:dyDescent="0.25">
      <c r="B16" s="3" t="s">
        <v>10</v>
      </c>
      <c r="C16" s="3">
        <f>$C$3 * 3</f>
        <v>330000</v>
      </c>
      <c r="D16" s="3"/>
      <c r="E16" s="3"/>
    </row>
    <row r="17" spans="2:5" x14ac:dyDescent="0.25">
      <c r="B17" s="3" t="s">
        <v>11</v>
      </c>
      <c r="C17" s="3">
        <f>C15-C16</f>
        <v>-330000</v>
      </c>
      <c r="D17" s="3"/>
      <c r="E17" s="3"/>
    </row>
    <row r="18" spans="2:5" x14ac:dyDescent="0.25">
      <c r="B18" s="3" t="s">
        <v>13</v>
      </c>
      <c r="C18" s="3">
        <f>C17*C8</f>
        <v>-23100.000000000004</v>
      </c>
      <c r="D18" s="3"/>
      <c r="E18" s="3">
        <f>C18</f>
        <v>-23100.000000000004</v>
      </c>
    </row>
    <row r="19" spans="2:5" x14ac:dyDescent="0.25">
      <c r="B19" s="3" t="s">
        <v>14</v>
      </c>
      <c r="C19" s="3">
        <f>C5</f>
        <v>0</v>
      </c>
      <c r="D19" s="3"/>
      <c r="E19" s="3"/>
    </row>
    <row r="20" spans="2:5" x14ac:dyDescent="0.25">
      <c r="B20" s="3" t="s">
        <v>16</v>
      </c>
      <c r="C20" s="3">
        <f>$C$19/C9</f>
        <v>0</v>
      </c>
      <c r="D20" s="3"/>
      <c r="E20" s="3">
        <f>C20</f>
        <v>0</v>
      </c>
    </row>
    <row r="21" spans="2:5" x14ac:dyDescent="0.25">
      <c r="B21" s="3" t="s">
        <v>19</v>
      </c>
      <c r="C21" s="3"/>
      <c r="D21" s="3"/>
      <c r="E21" s="3">
        <f>$C$7</f>
        <v>0</v>
      </c>
    </row>
    <row r="22" spans="2:5" x14ac:dyDescent="0.25">
      <c r="B22" s="3" t="s">
        <v>21</v>
      </c>
      <c r="C22" s="3"/>
      <c r="D22" s="3"/>
      <c r="E22" s="3">
        <f>$C$6</f>
        <v>0</v>
      </c>
    </row>
    <row r="23" spans="2:5" x14ac:dyDescent="0.25">
      <c r="B23" s="3"/>
      <c r="C23" s="3"/>
      <c r="D23" s="3"/>
      <c r="E23" s="3"/>
    </row>
    <row r="24" spans="2:5" x14ac:dyDescent="0.25">
      <c r="B24" s="3" t="s">
        <v>17</v>
      </c>
      <c r="C24" s="3"/>
      <c r="D24" s="3"/>
      <c r="E24" s="3">
        <f>ROUND(SUM(E13:E23),0)</f>
        <v>1296900</v>
      </c>
    </row>
    <row r="26" spans="2:5" x14ac:dyDescent="0.25">
      <c r="B26" s="4" t="s">
        <v>22</v>
      </c>
      <c r="C26" s="4"/>
      <c r="D26" s="4"/>
      <c r="E26" s="4"/>
    </row>
    <row r="27" spans="2:5" x14ac:dyDescent="0.25">
      <c r="B27" s="5" t="s">
        <v>23</v>
      </c>
      <c r="C27" s="5"/>
      <c r="D27" s="5"/>
      <c r="E27" s="5">
        <f>$D$7</f>
        <v>0</v>
      </c>
    </row>
    <row r="28" spans="2:5" x14ac:dyDescent="0.25">
      <c r="B28" s="5" t="s">
        <v>24</v>
      </c>
      <c r="C28" s="5"/>
      <c r="D28" s="5"/>
      <c r="E28" s="5">
        <f>$D$6*12</f>
        <v>0</v>
      </c>
    </row>
    <row r="29" spans="2:5" x14ac:dyDescent="0.25">
      <c r="B29" s="5" t="s">
        <v>25</v>
      </c>
      <c r="C29" s="5"/>
      <c r="D29" s="5"/>
      <c r="E29" s="5">
        <f>ROUND($E$24 *15%,0)</f>
        <v>194535</v>
      </c>
    </row>
    <row r="30" spans="2:5" x14ac:dyDescent="0.25">
      <c r="B30" s="5"/>
      <c r="C30" s="5"/>
      <c r="D30" s="5"/>
      <c r="E30" s="5"/>
    </row>
    <row r="31" spans="2:5" x14ac:dyDescent="0.25">
      <c r="B31" s="5" t="s">
        <v>26</v>
      </c>
      <c r="C31" s="5"/>
      <c r="D31" s="5"/>
      <c r="E31" s="5">
        <f>ROUND(SUM(E27:E30),0)</f>
        <v>194535</v>
      </c>
    </row>
    <row r="33" spans="2:7" x14ac:dyDescent="0.25">
      <c r="B33" s="6" t="s">
        <v>27</v>
      </c>
      <c r="C33" s="6"/>
      <c r="D33" s="6"/>
      <c r="E33" s="6">
        <f>E24-E31</f>
        <v>1102365</v>
      </c>
    </row>
    <row r="35" spans="2:7" x14ac:dyDescent="0.25">
      <c r="B35" t="s">
        <v>28</v>
      </c>
      <c r="E35">
        <f>E33*100/6</f>
        <v>18372750</v>
      </c>
      <c r="G35">
        <f>E35*8/100</f>
        <v>1469820</v>
      </c>
    </row>
    <row r="36" spans="2:7" x14ac:dyDescent="0.25">
      <c r="B36" t="s">
        <v>30</v>
      </c>
    </row>
    <row r="38" spans="2:7" x14ac:dyDescent="0.25">
      <c r="B38" s="7" t="s">
        <v>29</v>
      </c>
      <c r="C38" t="str">
        <f>E2</f>
        <v>Sq.M.</v>
      </c>
      <c r="E38" s="9">
        <f>$E$35/$C$2</f>
        <v>23706.774193548386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9CAFA-BA52-4449-96C8-8A2821CDCB24}">
  <dimension ref="A1"/>
  <sheetViews>
    <sheetView topLeftCell="A38" workbookViewId="0">
      <selection activeCell="D59" sqref="D5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369C1-694A-4B46-8C1B-61A344AE6F5A}">
  <dimension ref="K62"/>
  <sheetViews>
    <sheetView topLeftCell="A127" zoomScale="115" zoomScaleNormal="115" workbookViewId="0">
      <selection activeCell="R167" sqref="R167"/>
    </sheetView>
  </sheetViews>
  <sheetFormatPr defaultRowHeight="15" x14ac:dyDescent="0.25"/>
  <sheetData>
    <row r="62" spans="11:11" x14ac:dyDescent="0.25">
      <c r="K62" s="10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8E356-64A2-405E-B659-A6AF6A2946CC}">
  <dimension ref="B2:R44"/>
  <sheetViews>
    <sheetView workbookViewId="0">
      <selection activeCell="L28" sqref="L28"/>
    </sheetView>
  </sheetViews>
  <sheetFormatPr defaultRowHeight="15" x14ac:dyDescent="0.25"/>
  <cols>
    <col min="2" max="2" width="12.42578125" customWidth="1"/>
    <col min="3" max="4" width="10" bestFit="1" customWidth="1"/>
    <col min="5" max="5" width="12.5703125" customWidth="1"/>
    <col min="6" max="6" width="11.5703125" bestFit="1" customWidth="1"/>
    <col min="11" max="11" width="12.5703125" bestFit="1" customWidth="1"/>
    <col min="16" max="16" width="13.140625" customWidth="1"/>
  </cols>
  <sheetData>
    <row r="2" spans="2:18" x14ac:dyDescent="0.25">
      <c r="B2" t="s">
        <v>32</v>
      </c>
    </row>
    <row r="4" spans="2:18" x14ac:dyDescent="0.25">
      <c r="B4" t="s">
        <v>33</v>
      </c>
      <c r="C4" t="s">
        <v>34</v>
      </c>
      <c r="D4" t="s">
        <v>35</v>
      </c>
      <c r="E4" t="s">
        <v>36</v>
      </c>
      <c r="F4" t="s">
        <v>43</v>
      </c>
      <c r="L4" s="14"/>
      <c r="M4" s="14"/>
      <c r="N4" s="14"/>
      <c r="O4" s="14"/>
      <c r="P4" s="14"/>
      <c r="Q4" s="14"/>
      <c r="R4" s="14"/>
    </row>
    <row r="5" spans="2:18" x14ac:dyDescent="0.25">
      <c r="B5" s="11">
        <f>C5/1.2</f>
        <v>8333.3333333333339</v>
      </c>
      <c r="C5" s="11">
        <f>D5/1.2</f>
        <v>10000</v>
      </c>
      <c r="D5" s="11">
        <v>12000</v>
      </c>
      <c r="E5" s="11">
        <v>450000</v>
      </c>
      <c r="F5" s="11">
        <f>E5/D5</f>
        <v>37.5</v>
      </c>
      <c r="L5" s="14"/>
      <c r="M5" s="14" t="s">
        <v>73</v>
      </c>
      <c r="N5" s="14"/>
      <c r="O5" s="14"/>
      <c r="P5" s="14"/>
      <c r="Q5" s="14"/>
      <c r="R5" s="14"/>
    </row>
    <row r="6" spans="2:18" x14ac:dyDescent="0.25">
      <c r="B6" s="11">
        <v>18000</v>
      </c>
      <c r="C6" s="11">
        <f>B6*1.2</f>
        <v>21600</v>
      </c>
      <c r="D6" s="11">
        <f>C6*1.2</f>
        <v>25920</v>
      </c>
      <c r="E6" s="11">
        <v>1200000</v>
      </c>
      <c r="F6" s="11">
        <f t="shared" ref="F6:F38" si="0">E6/D6</f>
        <v>46.296296296296298</v>
      </c>
      <c r="L6" s="14"/>
      <c r="M6" s="14" t="s">
        <v>33</v>
      </c>
      <c r="N6" s="14" t="s">
        <v>34</v>
      </c>
      <c r="O6" s="14" t="s">
        <v>35</v>
      </c>
      <c r="P6" s="14" t="s">
        <v>36</v>
      </c>
      <c r="Q6" s="14" t="s">
        <v>43</v>
      </c>
      <c r="R6" s="14"/>
    </row>
    <row r="7" spans="2:18" x14ac:dyDescent="0.25">
      <c r="B7" s="11">
        <v>235</v>
      </c>
      <c r="C7" s="11">
        <f>B7*1.2</f>
        <v>282</v>
      </c>
      <c r="D7" s="11">
        <f>C7*1.2</f>
        <v>338.4</v>
      </c>
      <c r="E7" s="11">
        <v>25000</v>
      </c>
      <c r="F7" s="11">
        <f>E7/D7</f>
        <v>73.877068557919628</v>
      </c>
      <c r="L7" s="14"/>
      <c r="M7" s="15">
        <f>N7/1.2</f>
        <v>433.33333333333337</v>
      </c>
      <c r="N7" s="15">
        <v>520</v>
      </c>
      <c r="O7" s="15">
        <f>N7*1.2</f>
        <v>624</v>
      </c>
      <c r="P7" s="15">
        <v>50000</v>
      </c>
      <c r="Q7" s="15">
        <f>P7/N7</f>
        <v>96.15384615384616</v>
      </c>
      <c r="R7" s="14"/>
    </row>
    <row r="8" spans="2:18" x14ac:dyDescent="0.25">
      <c r="B8" s="11">
        <f>C8/1.2</f>
        <v>433.33333333333337</v>
      </c>
      <c r="C8" s="11">
        <v>520</v>
      </c>
      <c r="D8" s="11">
        <f>C8*1.2</f>
        <v>624</v>
      </c>
      <c r="E8" s="11">
        <v>50000</v>
      </c>
      <c r="F8" s="11">
        <f>E8/C8</f>
        <v>96.15384615384616</v>
      </c>
      <c r="L8" s="14"/>
      <c r="M8" s="14">
        <f>N8/1.2</f>
        <v>625.83333333333337</v>
      </c>
      <c r="N8" s="14">
        <v>751</v>
      </c>
      <c r="O8" s="14">
        <f>N8*1.2</f>
        <v>901.19999999999993</v>
      </c>
      <c r="P8" s="14">
        <v>85000</v>
      </c>
      <c r="Q8" s="15">
        <f t="shared" ref="Q8:Q9" si="1">P8/N8</f>
        <v>113.18242343541944</v>
      </c>
      <c r="R8" s="14"/>
    </row>
    <row r="9" spans="2:18" x14ac:dyDescent="0.25">
      <c r="B9" s="11">
        <v>1020</v>
      </c>
      <c r="C9" s="11">
        <f>B9*1.2</f>
        <v>1224</v>
      </c>
      <c r="D9" s="11">
        <f>C9*1.2</f>
        <v>1468.8</v>
      </c>
      <c r="E9" s="11">
        <v>175000</v>
      </c>
      <c r="F9" s="11">
        <f>E9/C9</f>
        <v>142.97385620915031</v>
      </c>
      <c r="L9" s="14"/>
      <c r="M9" s="15">
        <v>235</v>
      </c>
      <c r="N9" s="15">
        <f>M9*1.2</f>
        <v>282</v>
      </c>
      <c r="O9" s="15">
        <f>N9*1.2</f>
        <v>338.4</v>
      </c>
      <c r="P9" s="15">
        <v>25000</v>
      </c>
      <c r="Q9" s="15">
        <f t="shared" si="1"/>
        <v>88.652482269503551</v>
      </c>
      <c r="R9" s="14"/>
    </row>
    <row r="10" spans="2:18" x14ac:dyDescent="0.25">
      <c r="D10" s="11"/>
      <c r="E10" s="11"/>
      <c r="F10" s="9">
        <f>AVERAGE(F5:F9)</f>
        <v>79.36021344344249</v>
      </c>
      <c r="L10" s="14"/>
      <c r="M10" s="15">
        <v>1020</v>
      </c>
      <c r="N10" s="15">
        <f>M10*1.2</f>
        <v>1224</v>
      </c>
      <c r="O10" s="15">
        <f>N10*1.2</f>
        <v>1468.8</v>
      </c>
      <c r="P10" s="15">
        <v>175000</v>
      </c>
      <c r="Q10" s="15">
        <f>P10/N10</f>
        <v>142.97385620915031</v>
      </c>
      <c r="R10" s="14"/>
    </row>
    <row r="11" spans="2:18" x14ac:dyDescent="0.25">
      <c r="D11" s="11"/>
      <c r="E11" s="11"/>
      <c r="L11" s="14"/>
      <c r="M11" s="14"/>
      <c r="N11" s="14"/>
      <c r="O11" s="14"/>
      <c r="P11" s="14"/>
      <c r="Q11" s="13">
        <f>AVERAGE(Q7:Q10)</f>
        <v>110.24065201697987</v>
      </c>
      <c r="R11" s="14"/>
    </row>
    <row r="12" spans="2:18" x14ac:dyDescent="0.25">
      <c r="D12" s="11"/>
      <c r="E12" s="11"/>
      <c r="L12" s="14"/>
      <c r="M12" s="14"/>
      <c r="N12" s="14"/>
      <c r="O12" s="14"/>
      <c r="P12" s="14"/>
      <c r="Q12" s="13"/>
      <c r="R12" s="14"/>
    </row>
    <row r="13" spans="2:18" x14ac:dyDescent="0.25">
      <c r="D13" s="11"/>
      <c r="E13" s="11"/>
      <c r="L13" s="14"/>
      <c r="M13" s="14"/>
      <c r="N13" s="14"/>
      <c r="O13" s="14"/>
      <c r="P13" s="14"/>
      <c r="Q13" s="14"/>
      <c r="R13" s="14"/>
    </row>
    <row r="14" spans="2:18" x14ac:dyDescent="0.25">
      <c r="D14" s="11"/>
      <c r="E14" s="11"/>
      <c r="L14" s="14"/>
      <c r="M14" s="14"/>
      <c r="N14" s="14"/>
      <c r="O14" s="14"/>
      <c r="P14" s="14"/>
      <c r="Q14" s="14"/>
      <c r="R14" s="14"/>
    </row>
    <row r="15" spans="2:18" x14ac:dyDescent="0.25">
      <c r="D15" s="11"/>
      <c r="E15" s="11"/>
    </row>
    <row r="16" spans="2:18" x14ac:dyDescent="0.25">
      <c r="D16" s="11"/>
      <c r="E16" s="11"/>
    </row>
    <row r="17" spans="2:11" x14ac:dyDescent="0.25">
      <c r="B17">
        <v>150</v>
      </c>
      <c r="C17">
        <f>B17*1.2</f>
        <v>180</v>
      </c>
      <c r="D17" s="11">
        <f>C17*1.2</f>
        <v>216</v>
      </c>
      <c r="E17" s="11">
        <v>32500</v>
      </c>
      <c r="F17">
        <f t="shared" si="0"/>
        <v>150.46296296296296</v>
      </c>
    </row>
    <row r="18" spans="2:11" x14ac:dyDescent="0.25">
      <c r="B18" t="s">
        <v>37</v>
      </c>
      <c r="D18" s="11"/>
      <c r="E18" s="11"/>
    </row>
    <row r="19" spans="2:11" x14ac:dyDescent="0.25">
      <c r="B19" t="s">
        <v>39</v>
      </c>
      <c r="C19" t="s">
        <v>40</v>
      </c>
      <c r="D19" s="11" t="s">
        <v>41</v>
      </c>
      <c r="E19" s="11" t="s">
        <v>38</v>
      </c>
      <c r="F19" t="s">
        <v>36</v>
      </c>
      <c r="G19" t="s">
        <v>50</v>
      </c>
      <c r="H19" t="s">
        <v>42</v>
      </c>
    </row>
    <row r="20" spans="2:11" x14ac:dyDescent="0.25">
      <c r="B20" t="s">
        <v>51</v>
      </c>
      <c r="C20" t="s">
        <v>52</v>
      </c>
      <c r="D20" t="s">
        <v>53</v>
      </c>
      <c r="E20" t="s">
        <v>54</v>
      </c>
      <c r="F20" s="12">
        <v>106500</v>
      </c>
      <c r="G20">
        <v>300</v>
      </c>
      <c r="H20" s="9">
        <f>F20/G20</f>
        <v>355</v>
      </c>
    </row>
    <row r="21" spans="2:11" x14ac:dyDescent="0.25">
      <c r="B21" t="s">
        <v>55</v>
      </c>
      <c r="C21" t="s">
        <v>56</v>
      </c>
      <c r="D21" t="s">
        <v>57</v>
      </c>
      <c r="E21" t="s">
        <v>58</v>
      </c>
      <c r="F21" s="11">
        <v>70000</v>
      </c>
      <c r="G21">
        <f>154*10.764</f>
        <v>1657.6559999999999</v>
      </c>
      <c r="H21" s="9">
        <f>F21/G21</f>
        <v>42.22830309786832</v>
      </c>
    </row>
    <row r="22" spans="2:11" x14ac:dyDescent="0.25">
      <c r="B22" t="s">
        <v>59</v>
      </c>
      <c r="C22" t="s">
        <v>60</v>
      </c>
      <c r="D22">
        <v>25</v>
      </c>
      <c r="E22" s="11">
        <v>2</v>
      </c>
      <c r="F22" s="11">
        <v>27432</v>
      </c>
      <c r="G22">
        <v>602</v>
      </c>
      <c r="H22" s="9">
        <f t="shared" ref="H22:H33" si="2">F22/G22</f>
        <v>45.568106312292358</v>
      </c>
      <c r="K22" s="11">
        <v>800</v>
      </c>
    </row>
    <row r="23" spans="2:11" x14ac:dyDescent="0.25">
      <c r="B23" t="s">
        <v>61</v>
      </c>
      <c r="C23" t="s">
        <v>62</v>
      </c>
      <c r="D23" s="11">
        <v>22</v>
      </c>
      <c r="E23" s="11">
        <v>2</v>
      </c>
      <c r="F23" s="11">
        <v>22602</v>
      </c>
      <c r="G23" s="11">
        <v>496</v>
      </c>
      <c r="H23" s="9">
        <f t="shared" si="2"/>
        <v>45.568548387096776</v>
      </c>
      <c r="K23" s="11">
        <v>150</v>
      </c>
    </row>
    <row r="24" spans="2:11" x14ac:dyDescent="0.25">
      <c r="B24" t="s">
        <v>63</v>
      </c>
      <c r="C24" t="s">
        <v>64</v>
      </c>
      <c r="D24" s="11">
        <v>16</v>
      </c>
      <c r="E24" s="11" t="s">
        <v>58</v>
      </c>
      <c r="F24" s="11">
        <v>85000</v>
      </c>
      <c r="G24">
        <v>751</v>
      </c>
      <c r="H24" s="13">
        <f t="shared" si="2"/>
        <v>113.18242343541944</v>
      </c>
      <c r="K24" s="11">
        <f>K22*K23</f>
        <v>120000</v>
      </c>
    </row>
    <row r="25" spans="2:11" x14ac:dyDescent="0.25">
      <c r="B25" t="s">
        <v>44</v>
      </c>
      <c r="C25" t="s">
        <v>47</v>
      </c>
      <c r="D25" s="11">
        <v>27</v>
      </c>
      <c r="E25" s="11" t="s">
        <v>49</v>
      </c>
      <c r="F25" s="11">
        <v>18662</v>
      </c>
      <c r="G25">
        <v>496</v>
      </c>
      <c r="H25" s="9">
        <f t="shared" si="2"/>
        <v>37.625</v>
      </c>
      <c r="K25" s="9">
        <f>K24*12</f>
        <v>1440000</v>
      </c>
    </row>
    <row r="26" spans="2:11" x14ac:dyDescent="0.25">
      <c r="B26" t="s">
        <v>45</v>
      </c>
      <c r="C26" t="s">
        <v>48</v>
      </c>
      <c r="D26" s="11">
        <v>19</v>
      </c>
      <c r="E26" s="11" t="s">
        <v>49</v>
      </c>
      <c r="F26" s="11">
        <v>24863</v>
      </c>
      <c r="G26">
        <v>602</v>
      </c>
      <c r="H26" s="9">
        <f t="shared" si="2"/>
        <v>41.300664451827245</v>
      </c>
    </row>
    <row r="27" spans="2:11" x14ac:dyDescent="0.25">
      <c r="B27" t="s">
        <v>46</v>
      </c>
      <c r="C27" t="s">
        <v>48</v>
      </c>
      <c r="D27" s="11">
        <v>16</v>
      </c>
      <c r="E27" s="11" t="s">
        <v>49</v>
      </c>
      <c r="F27" s="11" t="e">
        <f>E27/D27</f>
        <v>#VALUE!</v>
      </c>
      <c r="H27" s="9" t="e">
        <f t="shared" si="2"/>
        <v>#VALUE!</v>
      </c>
    </row>
    <row r="28" spans="2:11" x14ac:dyDescent="0.25">
      <c r="B28" t="s">
        <v>65</v>
      </c>
      <c r="C28" t="s">
        <v>66</v>
      </c>
      <c r="D28" s="11" t="s">
        <v>67</v>
      </c>
      <c r="E28" s="11" t="s">
        <v>68</v>
      </c>
      <c r="F28" s="11">
        <v>107500</v>
      </c>
      <c r="G28">
        <v>300</v>
      </c>
      <c r="H28" s="9">
        <f>F28/G28</f>
        <v>358.33333333333331</v>
      </c>
    </row>
    <row r="29" spans="2:11" x14ac:dyDescent="0.25">
      <c r="B29" t="s">
        <v>69</v>
      </c>
      <c r="C29" t="s">
        <v>70</v>
      </c>
      <c r="D29" s="11" t="s">
        <v>71</v>
      </c>
      <c r="E29" s="11" t="s">
        <v>72</v>
      </c>
      <c r="F29" s="11">
        <v>26134</v>
      </c>
      <c r="G29">
        <v>756</v>
      </c>
      <c r="H29" s="9">
        <f t="shared" si="2"/>
        <v>34.56878306878307</v>
      </c>
    </row>
    <row r="30" spans="2:11" x14ac:dyDescent="0.25">
      <c r="D30" s="11"/>
      <c r="E30" s="11"/>
      <c r="F30" s="11" t="e">
        <f t="shared" si="0"/>
        <v>#DIV/0!</v>
      </c>
      <c r="H30" s="9" t="e">
        <f t="shared" si="2"/>
        <v>#DIV/0!</v>
      </c>
    </row>
    <row r="31" spans="2:11" x14ac:dyDescent="0.25">
      <c r="D31" s="11"/>
      <c r="E31" s="11"/>
      <c r="F31" s="11" t="e">
        <f t="shared" si="0"/>
        <v>#DIV/0!</v>
      </c>
      <c r="H31" s="9" t="e">
        <f t="shared" si="2"/>
        <v>#DIV/0!</v>
      </c>
    </row>
    <row r="32" spans="2:11" x14ac:dyDescent="0.25">
      <c r="D32" s="11"/>
      <c r="E32" s="11"/>
      <c r="F32" s="11" t="e">
        <f t="shared" si="0"/>
        <v>#DIV/0!</v>
      </c>
      <c r="H32" s="9" t="e">
        <f t="shared" si="2"/>
        <v>#DIV/0!</v>
      </c>
    </row>
    <row r="33" spans="4:8" x14ac:dyDescent="0.25">
      <c r="D33" s="11"/>
      <c r="E33" s="11"/>
      <c r="F33" s="11" t="e">
        <f t="shared" si="0"/>
        <v>#DIV/0!</v>
      </c>
      <c r="H33" s="9" t="e">
        <f t="shared" si="2"/>
        <v>#DIV/0!</v>
      </c>
    </row>
    <row r="34" spans="4:8" x14ac:dyDescent="0.25">
      <c r="D34" s="11"/>
      <c r="E34" s="11"/>
      <c r="F34" s="11" t="e">
        <f t="shared" si="0"/>
        <v>#DIV/0!</v>
      </c>
      <c r="H34" s="9" t="e">
        <f t="shared" ref="H34:H37" si="3">F34/G34</f>
        <v>#DIV/0!</v>
      </c>
    </row>
    <row r="35" spans="4:8" x14ac:dyDescent="0.25">
      <c r="D35" s="11"/>
      <c r="E35" s="11"/>
      <c r="F35" s="11" t="e">
        <f t="shared" si="0"/>
        <v>#DIV/0!</v>
      </c>
      <c r="H35" s="9" t="e">
        <f t="shared" si="3"/>
        <v>#DIV/0!</v>
      </c>
    </row>
    <row r="36" spans="4:8" x14ac:dyDescent="0.25">
      <c r="D36" s="11"/>
      <c r="E36" s="11"/>
      <c r="F36" s="11" t="e">
        <f t="shared" si="0"/>
        <v>#DIV/0!</v>
      </c>
      <c r="H36" s="9" t="e">
        <f t="shared" si="3"/>
        <v>#DIV/0!</v>
      </c>
    </row>
    <row r="37" spans="4:8" x14ac:dyDescent="0.25">
      <c r="D37" s="11"/>
      <c r="E37" s="11"/>
      <c r="F37" s="11" t="e">
        <f t="shared" si="0"/>
        <v>#DIV/0!</v>
      </c>
      <c r="H37" s="9" t="e">
        <f t="shared" si="3"/>
        <v>#DIV/0!</v>
      </c>
    </row>
    <row r="38" spans="4:8" x14ac:dyDescent="0.25">
      <c r="D38" s="11"/>
      <c r="E38" s="11"/>
      <c r="F38" s="11" t="e">
        <f t="shared" si="0"/>
        <v>#DIV/0!</v>
      </c>
    </row>
    <row r="39" spans="4:8" x14ac:dyDescent="0.25">
      <c r="D39" s="11"/>
      <c r="E39" s="11"/>
    </row>
    <row r="40" spans="4:8" x14ac:dyDescent="0.25">
      <c r="D40" s="11"/>
      <c r="E40" s="11"/>
    </row>
    <row r="41" spans="4:8" x14ac:dyDescent="0.25">
      <c r="D41" s="11"/>
      <c r="E41" s="11"/>
    </row>
    <row r="42" spans="4:8" x14ac:dyDescent="0.25">
      <c r="D42" s="11"/>
      <c r="E42" s="11"/>
    </row>
    <row r="43" spans="4:8" x14ac:dyDescent="0.25">
      <c r="D43" s="11"/>
      <c r="E43" s="11"/>
    </row>
    <row r="44" spans="4:8" x14ac:dyDescent="0.25">
      <c r="D44" s="11"/>
      <c r="E44" s="11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Listing</vt:lpstr>
      <vt:lpstr>IGR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Umang</dc:creator>
  <cp:lastModifiedBy>manoj chalikwar</cp:lastModifiedBy>
  <dcterms:created xsi:type="dcterms:W3CDTF">2016-07-02T09:59:08Z</dcterms:created>
  <dcterms:modified xsi:type="dcterms:W3CDTF">2025-01-30T04:54:03Z</dcterms:modified>
</cp:coreProperties>
</file>