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39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23"/>
  <c r="G26"/>
  <c r="G25"/>
  <c r="P9" i="4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Q5"/>
  <c r="P5"/>
  <c r="J5"/>
  <c r="I5"/>
  <c r="E5"/>
  <c r="G5" s="1"/>
  <c r="B5"/>
  <c r="C5" s="1"/>
  <c r="D5" s="1"/>
  <c r="A5"/>
  <c r="Q4"/>
  <c r="P4"/>
  <c r="J4"/>
  <c r="I4"/>
  <c r="E4"/>
  <c r="G4" s="1"/>
  <c r="B4"/>
  <c r="C4" s="1"/>
  <c r="D4" s="1"/>
  <c r="A4"/>
  <c r="Q3"/>
  <c r="J3"/>
  <c r="I3"/>
  <c r="E3"/>
  <c r="G3" s="1"/>
  <c r="B3"/>
  <c r="C3" s="1"/>
  <c r="D3" s="1"/>
  <c r="A3"/>
  <c r="P2"/>
  <c r="Q2" s="1"/>
  <c r="B2" s="1"/>
  <c r="C2" s="1"/>
  <c r="D2" s="1"/>
  <c r="J2"/>
  <c r="I2"/>
  <c r="E2"/>
  <c r="A2"/>
  <c r="E17" i="25"/>
  <c r="F3" i="4" l="1"/>
  <c r="F8"/>
  <c r="C8"/>
  <c r="F7"/>
  <c r="C7"/>
  <c r="F6"/>
  <c r="C6"/>
  <c r="F9"/>
  <c r="C9"/>
  <c r="G2"/>
  <c r="F2"/>
  <c r="F4"/>
  <c r="F5"/>
  <c r="H2"/>
  <c r="H3"/>
  <c r="H4"/>
  <c r="H5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D9" i="4" l="1"/>
  <c r="H9" s="1"/>
  <c r="G9"/>
  <c r="D7"/>
  <c r="H7" s="1"/>
  <c r="G7"/>
  <c r="D6"/>
  <c r="H6" s="1"/>
  <c r="G6"/>
  <c r="D8"/>
  <c r="H8" s="1"/>
  <c r="G8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C25"/>
  <c r="C21"/>
  <c r="E20" l="1"/>
  <c r="B20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<sst xmlns="http://schemas.openxmlformats.org/spreadsheetml/2006/main" count="133" uniqueCount="99">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</sst>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209550</xdr:colOff>
      <xdr:row>31</xdr:row>
      <xdr:rowOff>9525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743950" cy="5915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</xdr:row>
      <xdr:rowOff>114300</xdr:rowOff>
    </xdr:from>
    <xdr:to>
      <xdr:col>15</xdr:col>
      <xdr:colOff>495300</xdr:colOff>
      <xdr:row>32</xdr:row>
      <xdr:rowOff>142875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0075" y="304800"/>
          <a:ext cx="9039225" cy="5934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0</xdr:rowOff>
    </xdr:from>
    <xdr:to>
      <xdr:col>11</xdr:col>
      <xdr:colOff>523875</xdr:colOff>
      <xdr:row>28</xdr:row>
      <xdr:rowOff>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71550" y="0"/>
          <a:ext cx="6257925" cy="5334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B24" sqref="B24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31185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29150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29150</v>
      </c>
      <c r="D5" s="56" t="s">
        <v>61</v>
      </c>
      <c r="E5" s="57">
        <f>ROUND(C5/10.764,0)</f>
        <v>2708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4950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24200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29150</v>
      </c>
      <c r="D10" s="56" t="s">
        <v>61</v>
      </c>
      <c r="E10" s="57">
        <f>ROUND(C10/10.764,0)</f>
        <v>2708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2025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2025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>
        <v>452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1224016</v>
      </c>
      <c r="D17" s="71"/>
      <c r="E17" s="71">
        <f>E15*2000</f>
        <v>904000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G26" sqref="G26"/>
    </sheetView>
  </sheetViews>
  <sheetFormatPr defaultRowHeight="15"/>
  <cols>
    <col min="1" max="1" width="21.7109375" bestFit="1" customWidth="1"/>
    <col min="2" max="2" width="14.1406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6500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6500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377</v>
      </c>
      <c r="D18" s="72"/>
      <c r="E18" s="73"/>
      <c r="F18" s="74"/>
      <c r="G18" s="74"/>
    </row>
    <row r="19" spans="1:7">
      <c r="A19" s="15"/>
      <c r="B19" s="6"/>
      <c r="C19" s="29">
        <f>C18*C16</f>
        <v>2450500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2095177.5</v>
      </c>
      <c r="C20" s="30">
        <f>C19*95%</f>
        <v>2327975</v>
      </c>
      <c r="D20" s="74" t="s">
        <v>24</v>
      </c>
      <c r="E20" s="30">
        <f>C20*90%</f>
        <v>2095177.5</v>
      </c>
      <c r="F20" s="74" t="s">
        <v>24</v>
      </c>
      <c r="G20" s="74"/>
    </row>
    <row r="21" spans="1:7">
      <c r="A21" s="15"/>
      <c r="C21" s="30">
        <f>C19*80%</f>
        <v>1960400</v>
      </c>
      <c r="D21" s="74" t="s">
        <v>25</v>
      </c>
      <c r="E21" s="30"/>
      <c r="F21" s="74" t="s">
        <v>25</v>
      </c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754000</v>
      </c>
      <c r="D23" s="33">
        <f>D4*D18</f>
        <v>0</v>
      </c>
      <c r="G23">
        <v>2450500</v>
      </c>
    </row>
    <row r="24" spans="1:7">
      <c r="A24" s="15" t="s">
        <v>27</v>
      </c>
      <c r="G24">
        <v>100000</v>
      </c>
    </row>
    <row r="25" spans="1:7">
      <c r="A25" s="34" t="s">
        <v>28</v>
      </c>
      <c r="B25" s="16"/>
      <c r="C25" s="30">
        <f>C19*0.025/12</f>
        <v>5105.208333333333</v>
      </c>
      <c r="D25" s="30"/>
      <c r="G25">
        <f>G23+G24</f>
        <v>2550500</v>
      </c>
    </row>
    <row r="26" spans="1:7">
      <c r="C26" s="30"/>
      <c r="D26" s="30"/>
      <c r="F26">
        <f>G26*90%</f>
        <v>2180677.5</v>
      </c>
      <c r="G26">
        <f>G25*95%</f>
        <v>2422975</v>
      </c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J3" sqref="J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555.55555555555566</v>
      </c>
      <c r="C2" s="4">
        <f t="shared" ref="C2:C9" si="2">B2*1.2</f>
        <v>666.66666666666674</v>
      </c>
      <c r="D2" s="4">
        <f t="shared" ref="D2:D9" si="3">C2*1.2</f>
        <v>800.00000000000011</v>
      </c>
      <c r="E2" s="5">
        <f t="shared" ref="E2:E9" si="4">R2</f>
        <v>2500000</v>
      </c>
      <c r="F2" s="4">
        <f t="shared" ref="F2:F9" si="5">ROUND((E2/B2),0)</f>
        <v>4500</v>
      </c>
      <c r="G2" s="4">
        <f t="shared" ref="G2:G9" si="6">ROUND((E2/C2),0)</f>
        <v>3750</v>
      </c>
      <c r="H2" s="4">
        <f t="shared" ref="H2:H9" si="7">ROUND((E2/D2),0)</f>
        <v>3125</v>
      </c>
      <c r="I2" s="4">
        <f t="shared" ref="I2:I9" si="8">T2</f>
        <v>0</v>
      </c>
      <c r="J2" s="4">
        <f t="shared" ref="J2:J9" si="9">U2</f>
        <v>0</v>
      </c>
      <c r="K2" s="71"/>
      <c r="L2" s="71"/>
      <c r="M2" s="71"/>
      <c r="N2" s="71"/>
      <c r="O2" s="71">
        <v>800</v>
      </c>
      <c r="P2" s="71">
        <f>O2/1.2</f>
        <v>666.66666666666674</v>
      </c>
      <c r="Q2" s="71">
        <f t="shared" ref="Q2:Q9" si="10">P2/1.2</f>
        <v>555.55555555555566</v>
      </c>
      <c r="R2" s="2">
        <v>2500000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783.33333333333337</v>
      </c>
      <c r="C3" s="4">
        <f t="shared" si="2"/>
        <v>940</v>
      </c>
      <c r="D3" s="4">
        <f t="shared" si="3"/>
        <v>1128</v>
      </c>
      <c r="E3" s="5">
        <f t="shared" si="4"/>
        <v>3500000</v>
      </c>
      <c r="F3" s="4">
        <f t="shared" si="5"/>
        <v>4468</v>
      </c>
      <c r="G3" s="4">
        <f t="shared" si="6"/>
        <v>3723</v>
      </c>
      <c r="H3" s="4">
        <f t="shared" si="7"/>
        <v>3103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940</v>
      </c>
      <c r="Q3" s="71">
        <f t="shared" si="10"/>
        <v>783.33333333333337</v>
      </c>
      <c r="R3" s="2">
        <v>3500000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4:P5" si="11"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1"/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ref="P8:P9" si="12">O8/1.2</f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 t="shared" si="12"/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ref="A10:A15" si="13">N10</f>
        <v>0</v>
      </c>
      <c r="B10" s="4">
        <f t="shared" ref="B10:B15" si="14">Q10</f>
        <v>0</v>
      </c>
      <c r="C10" s="4">
        <f t="shared" ref="C10:C15" si="15">B10*1.2</f>
        <v>0</v>
      </c>
      <c r="D10" s="4">
        <f t="shared" ref="D10:D15" si="16">C10*1.2</f>
        <v>0</v>
      </c>
      <c r="E10" s="5">
        <f t="shared" ref="E10:E15" si="17">R10</f>
        <v>0</v>
      </c>
      <c r="F10" s="4" t="e">
        <f t="shared" ref="F10:F15" si="18">ROUND((E10/B10),0)</f>
        <v>#DIV/0!</v>
      </c>
      <c r="G10" s="4" t="e">
        <f t="shared" ref="G10:G15" si="19">ROUND((E10/C10),0)</f>
        <v>#DIV/0!</v>
      </c>
      <c r="H10" s="4" t="e">
        <f t="shared" ref="H10:H15" si="20">ROUND((E10/D10),0)</f>
        <v>#DIV/0!</v>
      </c>
      <c r="I10" s="4">
        <f t="shared" ref="I10:I15" si="21">T10</f>
        <v>0</v>
      </c>
      <c r="J10" s="4">
        <f t="shared" ref="J10:J15" si="22">U10</f>
        <v>0</v>
      </c>
      <c r="K10" s="71"/>
      <c r="L10" s="71"/>
      <c r="M10" s="71"/>
      <c r="N10" s="71"/>
      <c r="O10" s="71">
        <v>0</v>
      </c>
      <c r="P10" s="71">
        <f t="shared" ref="P10:P13" si="23">O10/1.2</f>
        <v>0</v>
      </c>
      <c r="Q10" s="71">
        <f t="shared" ref="Q10:Q15" si="24">P10/1.2</f>
        <v>0</v>
      </c>
      <c r="R10" s="2">
        <v>0</v>
      </c>
      <c r="S10" s="2"/>
    </row>
    <row r="11" spans="1:35" ht="16.5">
      <c r="A11" s="4">
        <f t="shared" si="13"/>
        <v>0</v>
      </c>
      <c r="B11" s="4">
        <f t="shared" si="14"/>
        <v>0</v>
      </c>
      <c r="C11" s="4">
        <f t="shared" si="15"/>
        <v>0</v>
      </c>
      <c r="D11" s="4">
        <f t="shared" si="16"/>
        <v>0</v>
      </c>
      <c r="E11" s="5">
        <f t="shared" si="17"/>
        <v>0</v>
      </c>
      <c r="F11" s="4" t="e">
        <f t="shared" si="18"/>
        <v>#DIV/0!</v>
      </c>
      <c r="G11" s="4" t="e">
        <f t="shared" si="19"/>
        <v>#DIV/0!</v>
      </c>
      <c r="H11" s="4" t="e">
        <f t="shared" si="20"/>
        <v>#DIV/0!</v>
      </c>
      <c r="I11" s="4">
        <f t="shared" si="21"/>
        <v>0</v>
      </c>
      <c r="J11" s="4">
        <f t="shared" si="22"/>
        <v>0</v>
      </c>
      <c r="K11" s="71"/>
      <c r="L11" s="71"/>
      <c r="M11" s="71"/>
      <c r="N11" s="71"/>
      <c r="O11" s="71">
        <v>0</v>
      </c>
      <c r="P11" s="71">
        <f t="shared" si="23"/>
        <v>0</v>
      </c>
      <c r="Q11" s="71">
        <f t="shared" si="24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3"/>
        <v>0</v>
      </c>
      <c r="B12" s="4">
        <f t="shared" si="14"/>
        <v>0</v>
      </c>
      <c r="C12" s="4">
        <f t="shared" si="15"/>
        <v>0</v>
      </c>
      <c r="D12" s="4">
        <f t="shared" si="16"/>
        <v>0</v>
      </c>
      <c r="E12" s="5">
        <f t="shared" si="17"/>
        <v>0</v>
      </c>
      <c r="F12" s="4" t="e">
        <f t="shared" si="18"/>
        <v>#DIV/0!</v>
      </c>
      <c r="G12" s="4" t="e">
        <f t="shared" si="19"/>
        <v>#DIV/0!</v>
      </c>
      <c r="H12" s="4" t="e">
        <f t="shared" si="20"/>
        <v>#DIV/0!</v>
      </c>
      <c r="I12" s="4">
        <f t="shared" si="21"/>
        <v>0</v>
      </c>
      <c r="J12" s="4">
        <f t="shared" si="22"/>
        <v>0</v>
      </c>
      <c r="K12" s="71"/>
      <c r="L12" s="71"/>
      <c r="M12" s="71"/>
      <c r="N12" s="71"/>
      <c r="O12" s="71">
        <v>0</v>
      </c>
      <c r="P12" s="71">
        <f t="shared" si="23"/>
        <v>0</v>
      </c>
      <c r="Q12" s="71">
        <f t="shared" si="24"/>
        <v>0</v>
      </c>
      <c r="R12" s="2">
        <v>0</v>
      </c>
      <c r="S12" s="2"/>
      <c r="V12" s="68"/>
    </row>
    <row r="13" spans="1:35">
      <c r="A13" s="4">
        <f t="shared" si="13"/>
        <v>0</v>
      </c>
      <c r="B13" s="4">
        <f t="shared" si="14"/>
        <v>0</v>
      </c>
      <c r="C13" s="4">
        <f t="shared" si="15"/>
        <v>0</v>
      </c>
      <c r="D13" s="4">
        <f t="shared" si="16"/>
        <v>0</v>
      </c>
      <c r="E13" s="5">
        <f t="shared" si="17"/>
        <v>0</v>
      </c>
      <c r="F13" s="4" t="e">
        <f t="shared" si="18"/>
        <v>#DIV/0!</v>
      </c>
      <c r="G13" s="4" t="e">
        <f t="shared" si="19"/>
        <v>#DIV/0!</v>
      </c>
      <c r="H13" s="4" t="e">
        <f t="shared" si="20"/>
        <v>#DIV/0!</v>
      </c>
      <c r="I13" s="4">
        <f t="shared" si="21"/>
        <v>0</v>
      </c>
      <c r="J13" s="4">
        <f t="shared" si="22"/>
        <v>0</v>
      </c>
      <c r="K13" s="71"/>
      <c r="L13" s="71"/>
      <c r="M13" s="71"/>
      <c r="N13" s="71"/>
      <c r="O13" s="71">
        <v>0</v>
      </c>
      <c r="P13" s="71">
        <f t="shared" si="23"/>
        <v>0</v>
      </c>
      <c r="Q13" s="71">
        <f t="shared" si="24"/>
        <v>0</v>
      </c>
      <c r="R13" s="2">
        <v>0</v>
      </c>
      <c r="S13" s="2"/>
    </row>
    <row r="14" spans="1:35">
      <c r="A14" s="4">
        <f t="shared" si="13"/>
        <v>0</v>
      </c>
      <c r="B14" s="4">
        <f t="shared" si="14"/>
        <v>0</v>
      </c>
      <c r="C14" s="4">
        <f t="shared" si="15"/>
        <v>0</v>
      </c>
      <c r="D14" s="4">
        <f t="shared" si="16"/>
        <v>0</v>
      </c>
      <c r="E14" s="5">
        <f t="shared" si="17"/>
        <v>0</v>
      </c>
      <c r="F14" s="4" t="e">
        <f t="shared" si="18"/>
        <v>#DIV/0!</v>
      </c>
      <c r="G14" s="4" t="e">
        <f t="shared" si="19"/>
        <v>#DIV/0!</v>
      </c>
      <c r="H14" s="4" t="e">
        <f t="shared" si="20"/>
        <v>#DIV/0!</v>
      </c>
      <c r="I14" s="4">
        <f t="shared" si="21"/>
        <v>0</v>
      </c>
      <c r="J14" s="4">
        <f t="shared" si="22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24"/>
        <v>0</v>
      </c>
      <c r="R14" s="2">
        <v>0</v>
      </c>
      <c r="S14" s="2"/>
    </row>
    <row r="15" spans="1:35">
      <c r="A15" s="4">
        <f t="shared" si="13"/>
        <v>0</v>
      </c>
      <c r="B15" s="4">
        <f t="shared" si="14"/>
        <v>0</v>
      </c>
      <c r="C15" s="4">
        <f t="shared" si="15"/>
        <v>0</v>
      </c>
      <c r="D15" s="4">
        <f t="shared" si="16"/>
        <v>0</v>
      </c>
      <c r="E15" s="5">
        <f t="shared" si="17"/>
        <v>0</v>
      </c>
      <c r="F15" s="4" t="e">
        <f t="shared" si="18"/>
        <v>#DIV/0!</v>
      </c>
      <c r="G15" s="4" t="e">
        <f t="shared" si="19"/>
        <v>#DIV/0!</v>
      </c>
      <c r="H15" s="4" t="e">
        <f t="shared" si="20"/>
        <v>#DIV/0!</v>
      </c>
      <c r="I15" s="4">
        <f t="shared" si="21"/>
        <v>0</v>
      </c>
      <c r="J15" s="4">
        <f t="shared" si="22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24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25">N17</f>
        <v>0</v>
      </c>
      <c r="B17" s="4">
        <f t="shared" ref="B17:B19" si="26">Q17</f>
        <v>0</v>
      </c>
      <c r="C17" s="4">
        <f t="shared" ref="C17:C19" si="27">B17*1.2</f>
        <v>0</v>
      </c>
      <c r="D17" s="4">
        <f t="shared" ref="D17:D19" si="28">C17*1.2</f>
        <v>0</v>
      </c>
      <c r="E17" s="5">
        <f t="shared" ref="E17:E19" si="29">R17</f>
        <v>0</v>
      </c>
      <c r="F17" s="4" t="e">
        <f t="shared" ref="F17:F19" si="30">ROUND((E17/B17),0)</f>
        <v>#DIV/0!</v>
      </c>
      <c r="G17" s="4" t="e">
        <f t="shared" ref="G17:G19" si="31">ROUND((E17/C17),0)</f>
        <v>#DIV/0!</v>
      </c>
      <c r="H17" s="4" t="e">
        <f t="shared" ref="H17:H19" si="32">ROUND((E17/D17),0)</f>
        <v>#DIV/0!</v>
      </c>
      <c r="I17" s="4">
        <f t="shared" ref="I17:J19" si="33">T17</f>
        <v>0</v>
      </c>
      <c r="J17" s="4">
        <f t="shared" si="33"/>
        <v>0</v>
      </c>
      <c r="O17">
        <v>0</v>
      </c>
      <c r="P17">
        <f t="shared" ref="P17" si="34">O17/1.2</f>
        <v>0</v>
      </c>
      <c r="Q17">
        <f t="shared" ref="Q17:Q18" si="35">P17/1.2</f>
        <v>0</v>
      </c>
      <c r="R17" s="2">
        <v>0</v>
      </c>
      <c r="S17" s="2"/>
    </row>
    <row r="18" spans="1:19">
      <c r="A18" s="4">
        <f t="shared" si="25"/>
        <v>0</v>
      </c>
      <c r="B18" s="4">
        <f t="shared" si="26"/>
        <v>0</v>
      </c>
      <c r="C18" s="4">
        <f t="shared" si="27"/>
        <v>0</v>
      </c>
      <c r="D18" s="4">
        <f t="shared" si="28"/>
        <v>0</v>
      </c>
      <c r="E18" s="5">
        <f t="shared" si="29"/>
        <v>0</v>
      </c>
      <c r="F18" s="4" t="e">
        <f t="shared" si="30"/>
        <v>#DIV/0!</v>
      </c>
      <c r="G18" s="4" t="e">
        <f t="shared" si="31"/>
        <v>#DIV/0!</v>
      </c>
      <c r="H18" s="4" t="e">
        <f t="shared" si="32"/>
        <v>#DIV/0!</v>
      </c>
      <c r="I18" s="4">
        <f t="shared" si="33"/>
        <v>0</v>
      </c>
      <c r="J18" s="4">
        <f t="shared" si="33"/>
        <v>0</v>
      </c>
      <c r="O18">
        <v>0</v>
      </c>
      <c r="P18">
        <f>O18/1.2</f>
        <v>0</v>
      </c>
      <c r="Q18">
        <f t="shared" si="35"/>
        <v>0</v>
      </c>
      <c r="R18" s="2">
        <v>0</v>
      </c>
      <c r="S18" s="2"/>
    </row>
    <row r="19" spans="1:19">
      <c r="A19" s="4">
        <f t="shared" si="25"/>
        <v>0</v>
      </c>
      <c r="B19" s="4">
        <f t="shared" si="26"/>
        <v>0</v>
      </c>
      <c r="C19" s="4">
        <f t="shared" si="27"/>
        <v>0</v>
      </c>
      <c r="D19" s="4">
        <f t="shared" si="28"/>
        <v>0</v>
      </c>
      <c r="E19" s="5">
        <f t="shared" si="29"/>
        <v>0</v>
      </c>
      <c r="F19" s="4" t="e">
        <f t="shared" si="30"/>
        <v>#DIV/0!</v>
      </c>
      <c r="G19" s="4" t="e">
        <f t="shared" si="31"/>
        <v>#DIV/0!</v>
      </c>
      <c r="H19" s="4" t="e">
        <f t="shared" si="32"/>
        <v>#DIV/0!</v>
      </c>
      <c r="I19" s="4">
        <f t="shared" si="33"/>
        <v>0</v>
      </c>
      <c r="J19" s="4">
        <f t="shared" si="33"/>
        <v>0</v>
      </c>
      <c r="O19" s="71">
        <v>0</v>
      </c>
      <c r="P19" s="71">
        <f>O19/1.2</f>
        <v>0</v>
      </c>
      <c r="Q19" s="71">
        <f t="shared" ref="Q19" si="3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J38" sqref="J3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K12" sqref="J12:K1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K12:K17"/>
  <sheetViews>
    <sheetView tabSelected="1" topLeftCell="A7" workbookViewId="0">
      <selection activeCell="H9" sqref="H9"/>
    </sheetView>
  </sheetViews>
  <sheetFormatPr defaultRowHeight="15"/>
  <sheetData>
    <row r="12" spans="11:11">
      <c r="K12" s="71"/>
    </row>
    <row r="13" spans="11:11">
      <c r="K13" s="71"/>
    </row>
    <row r="14" spans="11:11">
      <c r="K14" s="71"/>
    </row>
    <row r="15" spans="11:11">
      <c r="K15" s="71"/>
    </row>
    <row r="16" spans="11:11">
      <c r="K16" s="71"/>
    </row>
    <row r="17" spans="11:11">
      <c r="K17" s="7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2025-01-07T12:36:51Z</dcterms:modified>
</cp:coreProperties>
</file>