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BOB\Ulhas Nagar Sec 4 Branch\Raghu Surappa Shetty\"/>
    </mc:Choice>
  </mc:AlternateContent>
  <xr:revisionPtr revIDLastSave="0" documentId="13_ncr:1_{55F1C359-74F2-41E1-B13E-62C8303A1FF5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4" l="1"/>
  <c r="D34" i="4" l="1"/>
  <c r="G29" i="4"/>
  <c r="C12" i="25" l="1"/>
  <c r="C5" i="25" l="1"/>
  <c r="C4" i="25"/>
  <c r="C3" i="25"/>
  <c r="P2" i="4"/>
  <c r="P3" i="4"/>
  <c r="B3" i="4" s="1"/>
  <c r="C3" i="4" s="1"/>
  <c r="D3" i="4" s="1"/>
  <c r="P4" i="4"/>
  <c r="Q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6" i="23" s="1"/>
  <c r="B10" i="23" l="1"/>
  <c r="B11" i="23" s="1"/>
  <c r="B12" i="23" s="1"/>
  <c r="B13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<sst xmlns="http://schemas.openxmlformats.org/spreadsheetml/2006/main" count="134" uniqueCount="90">
  <si>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</si>
  <si>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</si>
  <si>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</si>
  <si>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</si>
  <si>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</si>
  <si>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</si>
  <si>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</si>
  <si>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</si>
  <si>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</si>
  <si>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</si>
  <si>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</si>
  <si>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</si>
  <si>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</si>
  <si>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</si>
  <si>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</si>
  <si>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</si>
  <si>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</si>
  <si>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</si>
  <si>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</si>
  <si>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</si>
  <si>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</si>
  <si>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</si>
  <si>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</si>
  <si>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</si>
  <si>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</si>
  <si>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</si>
  <si>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</si>
  <si>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</si>
  <si>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</si>
  <si>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</si>
  <si>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</si>
  <si>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</si>
  <si>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</si>
  <si>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</si>
  <si>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</si>
  <si>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</si>
  <si>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</si>
  <si>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</si>
  <si>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</si>
  <si>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</si>
  <si>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</si>
  <si>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</si>
  <si>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</si>
  <si>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</si>
  <si>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</si>
  <si>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</si>
  <si>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</si>
  <si>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</si>
  <si>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</si>
  <si>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</si>
  <si>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</si>
  <si>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</si>
  <si>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</si>
  <si>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</si>
  <si>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</si>
  <si>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</si>
  <si>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</si>
  <si>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</si>
  <si>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</si>
  <si>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</si>
  <si>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</si>
  <si>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</si>
  <si>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</si>
  <si>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</si>
  <si>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</si>
  <si>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</si>
  <si>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</si>
  <si>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</si>
  <si>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</si>
  <si>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</si>
  <si>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</si>
  <si>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</si>
  <si>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</si>
  <si>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</si>
  <si>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</si>
  <si>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</si>
  <si>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</si>
  <si>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</si>
  <si>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</si>
  <si>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</si>
  <si>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</si>
  <si>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</si>
  <si>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</si>
  <si>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</si>
  <si>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PREV VAL - 2022 - SD DESHPANDE</t>
  </si>
  <si>
    <t>YOC - 2007 - PREV VAL</t>
  </si>
  <si>
    <t>RATE</t>
  </si>
  <si>
    <t>IGR-22.08.24</t>
  </si>
  <si>
    <t>IGR-28.03.24</t>
  </si>
  <si>
    <t>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</si>
</sst>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409575</xdr:colOff>
      <xdr:row>45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77923B-5E38-43C8-99EB-4812A9992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87975" cy="848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409575</xdr:colOff>
      <xdr:row>45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FBD117-3898-4E0B-B3E6-B3C5CCA16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87975" cy="8686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496560</xdr:colOff>
      <xdr:row>47</xdr:row>
      <xdr:rowOff>20302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1956A3-91D9-4426-8C02-8E07B7722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30960" cy="89738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334613</xdr:colOff>
      <xdr:row>49</xdr:row>
      <xdr:rowOff>77440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DFDD7D-39AD-41E1-8BD0-998B52991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69013" cy="8888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263297.16199999995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292697.16199999995</v>
      </c>
      <c r="D9" s="51" t="s">
        <v>62</v>
      </c>
      <c r="E9" s="52">
        <f>C9/10.764</f>
        <v>27192.2298402081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2007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18</v>
      </c>
      <c r="D13" s="58">
        <f>D12-C13</f>
        <v>82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tabSelected="1" workbookViewId="0">
      <selection activeCell="C16" sqref="C16:C21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12200</v>
      </c>
      <c r="C3" s="19" t="s">
        <v>75</v>
      </c>
      <c r="D3" s="6" t="s">
        <v>83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9700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18</v>
      </c>
      <c r="C7" s="20">
        <v>2025</v>
      </c>
    </row>
    <row r="8" spans="1:4" x14ac:dyDescent="0.25">
      <c r="A8" s="13" t="s">
        <v>18</v>
      </c>
      <c r="B8" s="20">
        <f>B9-B7</f>
        <v>42</v>
      </c>
      <c r="C8" s="20">
        <v>2007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27</v>
      </c>
      <c r="C10" s="20"/>
    </row>
    <row r="11" spans="1:4" x14ac:dyDescent="0.25">
      <c r="A11" s="13"/>
      <c r="B11" s="21">
        <f>B10%</f>
        <v>0.27</v>
      </c>
      <c r="C11" s="21"/>
    </row>
    <row r="12" spans="1:4" x14ac:dyDescent="0.25">
      <c r="A12" s="13" t="s">
        <v>21</v>
      </c>
      <c r="B12" s="16">
        <f>B6*B11</f>
        <v>675</v>
      </c>
      <c r="C12" s="19"/>
    </row>
    <row r="13" spans="1:4" x14ac:dyDescent="0.25">
      <c r="A13" s="13" t="s">
        <v>22</v>
      </c>
      <c r="B13" s="16">
        <f>B6-B12</f>
        <v>1825</v>
      </c>
      <c r="C13" s="19"/>
    </row>
    <row r="14" spans="1:4" x14ac:dyDescent="0.25">
      <c r="A14" s="13" t="s">
        <v>15</v>
      </c>
      <c r="B14" s="16">
        <f>B5</f>
        <v>9700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B13+B14</f>
        <v>11525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ACA</v>
      </c>
      <c r="B18" s="23">
        <v>425</v>
      </c>
      <c r="C18" s="20"/>
    </row>
    <row r="19" spans="1:4" x14ac:dyDescent="0.25">
      <c r="A19" s="13" t="s">
        <v>73</v>
      </c>
      <c r="B19" s="24">
        <f>B18*B16</f>
        <v>4898125</v>
      </c>
      <c r="C19" s="65"/>
      <c r="D19" s="58"/>
    </row>
    <row r="20" spans="1:4" x14ac:dyDescent="0.25">
      <c r="A20" s="13" t="s">
        <v>24</v>
      </c>
      <c r="B20" s="25">
        <f>B19*90%</f>
        <v>4408312.5</v>
      </c>
      <c r="C20" s="24"/>
      <c r="D20" s="58"/>
    </row>
    <row r="21" spans="1:4" x14ac:dyDescent="0.25">
      <c r="A21" s="13" t="s">
        <v>25</v>
      </c>
      <c r="B21" s="25">
        <f>B19*80%</f>
        <v>3918500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1062500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10204.427083333334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R3" sqref="R3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441</v>
      </c>
      <c r="C2" s="4">
        <f t="shared" ref="C2:C16" si="1">B2*1.2</f>
        <v>529.19999999999993</v>
      </c>
      <c r="D2" s="4">
        <f t="shared" ref="D2:D16" si="2">C2*1.2</f>
        <v>635.03999999999985</v>
      </c>
      <c r="E2" s="5">
        <f t="shared" ref="E2:E16" si="3">R2</f>
        <v>4600000</v>
      </c>
      <c r="F2" s="67">
        <f t="shared" ref="F2:F15" si="4">ROUND((E2/B2),0)</f>
        <v>10431</v>
      </c>
      <c r="G2" s="67">
        <f t="shared" ref="G2:G15" si="5">ROUND((E2/C2),0)</f>
        <v>8692</v>
      </c>
      <c r="H2" s="67">
        <f t="shared" ref="H2:H15" si="6">ROUND((E2/D2),0)</f>
        <v>7244</v>
      </c>
      <c r="I2" s="67">
        <f t="shared" ref="I2:I15" si="7">T2</f>
        <v>0</v>
      </c>
      <c r="J2" s="67">
        <f t="shared" ref="J2:J15" si="8">U2</f>
        <v>0</v>
      </c>
      <c r="K2" s="68"/>
      <c r="L2" s="68"/>
      <c r="M2" s="68"/>
      <c r="N2" s="68"/>
      <c r="O2" s="68">
        <v>0</v>
      </c>
      <c r="P2" s="68">
        <f t="shared" ref="P2:P10" si="9">O2/1.2</f>
        <v>0</v>
      </c>
      <c r="Q2" s="68">
        <v>441</v>
      </c>
      <c r="R2" s="69">
        <v>4600000</v>
      </c>
      <c r="S2" s="69" t="s">
        <v>87</v>
      </c>
    </row>
    <row r="3" spans="1:19" x14ac:dyDescent="0.25">
      <c r="A3" s="4">
        <v>2</v>
      </c>
      <c r="B3" s="4">
        <f t="shared" si="0"/>
        <v>569</v>
      </c>
      <c r="C3" s="4">
        <f t="shared" si="1"/>
        <v>682.8</v>
      </c>
      <c r="D3" s="4">
        <f t="shared" si="2"/>
        <v>819.3599999999999</v>
      </c>
      <c r="E3" s="5">
        <f t="shared" si="3"/>
        <v>6650000</v>
      </c>
      <c r="F3" s="67">
        <f t="shared" si="4"/>
        <v>11687</v>
      </c>
      <c r="G3" s="67">
        <f t="shared" si="5"/>
        <v>9739</v>
      </c>
      <c r="H3" s="67">
        <f t="shared" si="6"/>
        <v>8116</v>
      </c>
      <c r="I3" s="67">
        <f t="shared" si="7"/>
        <v>0</v>
      </c>
      <c r="J3" s="67">
        <f t="shared" si="8"/>
        <v>0</v>
      </c>
      <c r="K3" s="68"/>
      <c r="L3" s="68"/>
      <c r="M3" s="68"/>
      <c r="N3" s="68"/>
      <c r="O3" s="68">
        <v>0</v>
      </c>
      <c r="P3" s="68">
        <f t="shared" si="9"/>
        <v>0</v>
      </c>
      <c r="Q3" s="68">
        <v>569</v>
      </c>
      <c r="R3" s="69">
        <v>6650000</v>
      </c>
      <c r="S3" s="69" t="s">
        <v>88</v>
      </c>
    </row>
    <row r="4" spans="1:19" x14ac:dyDescent="0.25">
      <c r="A4" s="4">
        <v>3</v>
      </c>
      <c r="B4" s="4">
        <f t="shared" si="0"/>
        <v>420</v>
      </c>
      <c r="C4" s="4">
        <f t="shared" si="1"/>
        <v>504</v>
      </c>
      <c r="D4" s="4">
        <f t="shared" si="2"/>
        <v>604.79999999999995</v>
      </c>
      <c r="E4" s="5">
        <f t="shared" si="3"/>
        <v>5600000</v>
      </c>
      <c r="F4" s="67">
        <f t="shared" si="4"/>
        <v>13333</v>
      </c>
      <c r="G4" s="67">
        <f t="shared" si="5"/>
        <v>11111</v>
      </c>
      <c r="H4" s="67">
        <f t="shared" si="6"/>
        <v>9259</v>
      </c>
      <c r="I4" s="67">
        <f t="shared" si="7"/>
        <v>0</v>
      </c>
      <c r="J4" s="67">
        <f t="shared" si="8"/>
        <v>0</v>
      </c>
      <c r="K4" s="68"/>
      <c r="L4" s="68"/>
      <c r="M4" s="68"/>
      <c r="N4" s="68"/>
      <c r="O4" s="68">
        <v>0</v>
      </c>
      <c r="P4" s="68">
        <f t="shared" si="9"/>
        <v>0</v>
      </c>
      <c r="Q4" s="68">
        <v>420</v>
      </c>
      <c r="R4" s="69">
        <v>5600000</v>
      </c>
      <c r="S4" s="2"/>
    </row>
    <row r="5" spans="1:19" x14ac:dyDescent="0.25">
      <c r="A5" s="4">
        <v>4</v>
      </c>
      <c r="B5" s="4">
        <f t="shared" si="0"/>
        <v>422.5</v>
      </c>
      <c r="C5" s="4">
        <f t="shared" si="1"/>
        <v>507</v>
      </c>
      <c r="D5" s="4">
        <f t="shared" si="2"/>
        <v>608.4</v>
      </c>
      <c r="E5" s="5">
        <f t="shared" si="3"/>
        <v>5000000</v>
      </c>
      <c r="F5" s="67">
        <f t="shared" si="4"/>
        <v>11834</v>
      </c>
      <c r="G5" s="67">
        <f t="shared" si="5"/>
        <v>9862</v>
      </c>
      <c r="H5" s="67">
        <f t="shared" si="6"/>
        <v>8218</v>
      </c>
      <c r="I5" s="67">
        <f t="shared" si="7"/>
        <v>0</v>
      </c>
      <c r="J5" s="67">
        <f t="shared" si="8"/>
        <v>0</v>
      </c>
      <c r="K5" s="68"/>
      <c r="L5" s="68"/>
      <c r="M5" s="68"/>
      <c r="N5" s="68"/>
      <c r="O5" s="68">
        <v>0</v>
      </c>
      <c r="P5" s="68">
        <v>507</v>
      </c>
      <c r="Q5" s="68">
        <f t="shared" ref="Q2:Q10" si="10">P5/1.2</f>
        <v>422.5</v>
      </c>
      <c r="R5" s="69">
        <v>5000000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9" t="s">
        <v>85</v>
      </c>
    </row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45" t="s">
        <v>89</v>
      </c>
      <c r="G27" s="45">
        <f>417+34</f>
        <v>451</v>
      </c>
    </row>
    <row r="28" spans="1:19" s="9" customFormat="1" x14ac:dyDescent="0.25">
      <c r="C28" s="60" t="s">
        <v>74</v>
      </c>
      <c r="D28" s="60"/>
      <c r="F28" s="45" t="s">
        <v>83</v>
      </c>
      <c r="G28" s="45">
        <v>425</v>
      </c>
    </row>
    <row r="29" spans="1:19" s="9" customFormat="1" x14ac:dyDescent="0.25">
      <c r="C29" s="60" t="s">
        <v>1</v>
      </c>
      <c r="D29" s="60"/>
      <c r="F29" s="45" t="s">
        <v>71</v>
      </c>
      <c r="G29" s="45">
        <f>G28*1.2</f>
        <v>510</v>
      </c>
      <c r="H29" s="9">
        <f>G29/G28</f>
        <v>1.2</v>
      </c>
    </row>
    <row r="30" spans="1:19" s="9" customFormat="1" x14ac:dyDescent="0.25">
      <c r="F30" s="45" t="s">
        <v>72</v>
      </c>
      <c r="G30" s="45"/>
    </row>
    <row r="31" spans="1:19" s="9" customFormat="1" x14ac:dyDescent="0.25">
      <c r="C31" s="63" t="s">
        <v>84</v>
      </c>
      <c r="D31" s="63"/>
      <c r="F31" s="63" t="s">
        <v>73</v>
      </c>
      <c r="G31" s="63">
        <f>G29*G30</f>
        <v>0</v>
      </c>
      <c r="H31" s="9" t="e">
        <f>G31/D29</f>
        <v>#DIV/0!</v>
      </c>
    </row>
    <row r="32" spans="1:19" s="9" customFormat="1" x14ac:dyDescent="0.25">
      <c r="C32" s="63" t="s">
        <v>83</v>
      </c>
      <c r="D32" s="63">
        <v>425</v>
      </c>
      <c r="F32" s="63" t="s">
        <v>24</v>
      </c>
      <c r="G32" s="63">
        <f>G31*90%</f>
        <v>0</v>
      </c>
    </row>
    <row r="33" spans="3:7" s="9" customFormat="1" x14ac:dyDescent="0.25">
      <c r="C33" s="63" t="s">
        <v>86</v>
      </c>
      <c r="D33" s="63">
        <v>9500</v>
      </c>
      <c r="F33" s="63" t="s">
        <v>25</v>
      </c>
      <c r="G33" s="63">
        <f>G31*80%</f>
        <v>0</v>
      </c>
    </row>
    <row r="34" spans="3:7" s="9" customFormat="1" x14ac:dyDescent="0.25">
      <c r="C34" s="63" t="s">
        <v>73</v>
      </c>
      <c r="D34" s="63">
        <f>D32*D33</f>
        <v>4037500</v>
      </c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70" zoomScaleNormal="7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2025-01-10T09:34:28Z</dcterms:modified>
</cp:coreProperties>
</file>